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2.xml" ContentType="application/vnd.openxmlformats-officedocument.drawing+xml"/>
  <Override PartName="/xl/ctrlProps/ctrlProp2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24226"/>
  <mc:AlternateContent xmlns:mc="http://schemas.openxmlformats.org/markup-compatibility/2006">
    <mc:Choice Requires="x15">
      <x15ac:absPath xmlns:x15ac="http://schemas.microsoft.com/office/spreadsheetml/2010/11/ac" url="C:\Users\Utilisateur\AppData\Local\Microsoft\Windows\INetCache\Content.Outlook\3IK2KFCZ\"/>
    </mc:Choice>
  </mc:AlternateContent>
  <xr:revisionPtr revIDLastSave="0" documentId="13_ncr:1_{380081D9-FD58-4650-8AFB-A609E5897D1C}" xr6:coauthVersionLast="47" xr6:coauthVersionMax="47" xr10:uidLastSave="{00000000-0000-0000-0000-000000000000}"/>
  <workbookProtection workbookAlgorithmName="SHA-512" workbookHashValue="wCD8wk0ukXJC1Y4iRKs+4B9NXqYmzw7EQNUri8Bj4QUVTEP9XXOtGqZd4UyKkdd6UJhXOkgYtdNnZ/Wluw0qeg==" workbookSaltValue="RJy0ElSUsxjEHWhR0aVVUA==" workbookSpinCount="100000" lockStructure="1"/>
  <bookViews>
    <workbookView xWindow="-108" yWindow="-108" windowWidth="23256" windowHeight="12576" xr2:uid="{D75AF1ED-0F70-4C73-A126-DB76BC8A5495}"/>
  </bookViews>
  <sheets>
    <sheet name="Bon de Commande" sheetId="1" r:id="rId1"/>
    <sheet name="Feuil1" sheetId="4" state="hidden" r:id="rId2"/>
    <sheet name="Liste" sheetId="2" state="hidden" r:id="rId3"/>
    <sheet name="Langues" sheetId="3" state="hidden" r:id="rId4"/>
    <sheet name="CGV" sheetId="5" r:id="rId5"/>
  </sheets>
  <definedNames>
    <definedName name="_listerefsoption">Liste!$I$3:$M$1547</definedName>
    <definedName name="conditions">OFFSET(Langues!$AD$25,IF(lang_choisie="FR",0,2),,2,)</definedName>
    <definedName name="darp_eng">Langues!$J$1</definedName>
    <definedName name="drap_fr">Langues!$T$1</definedName>
    <definedName name="Kit_modele">Liste!$C$4:$C$14</definedName>
    <definedName name="Kit_voiture">Liste!$E$4:$E$14</definedName>
    <definedName name="lang_choisie">'Bon de Commande'!$L$2</definedName>
    <definedName name="liste_Kit_Voiture">Liste!$C$3:$G$14</definedName>
    <definedName name="Liste_options">Liste!$I$3:$M$360</definedName>
    <definedName name="O_Voiture">Liste!$I$4:$I$360</definedName>
    <definedName name="Optional">Liste!$J$4:$J$360</definedName>
    <definedName name="Options">Liste!$K$4:$K$360</definedName>
    <definedName name="Prix_Kit">Liste!$G$4:$G$14</definedName>
    <definedName name="Prix_Options">Liste!$M$4:$M$360</definedName>
    <definedName name="Ref_Kit">Liste!$F$4:$F$14</definedName>
    <definedName name="Réf_options">Liste!$L$4:$L$360</definedName>
    <definedName name="Traduc_ENG">Langues!$A$3:$D$27</definedName>
    <definedName name="traduc_FR">Langues!$N$3:$Q$27</definedName>
    <definedName name="Vehicle_Kit">Liste!$D$4:$D$14</definedName>
    <definedName name="Voiture">Liste!$A$4:$A$8</definedName>
    <definedName name="_xlnm.Print_Area" localSheetId="0">'Bon de Commande'!$A$1:$H$113</definedName>
    <definedName name="_xlnm.Print_Area" localSheetId="4">CGV!$A$1:$J$748</definedName>
  </definedNames>
  <calcPr calcId="191029"/>
</workbook>
</file>

<file path=xl/calcChain.xml><?xml version="1.0" encoding="utf-8"?>
<calcChain xmlns="http://schemas.openxmlformats.org/spreadsheetml/2006/main">
  <c r="B88" i="1" l="1"/>
  <c r="B91" i="1"/>
  <c r="B89" i="1"/>
  <c r="B86" i="1"/>
  <c r="L2" i="1" l="1"/>
  <c r="A55" i="1"/>
  <c r="D45" i="1" l="1"/>
  <c r="D44" i="1"/>
  <c r="E44" i="1" s="1"/>
  <c r="H44" i="1" s="1"/>
  <c r="D39" i="1"/>
  <c r="E39" i="1" s="1"/>
  <c r="D54" i="1"/>
  <c r="E54" i="1" s="1"/>
  <c r="H54" i="1" s="1"/>
  <c r="D51" i="1"/>
  <c r="E51" i="1" s="1"/>
  <c r="H51" i="1" s="1"/>
  <c r="D52" i="1"/>
  <c r="E52" i="1" s="1"/>
  <c r="H52" i="1" s="1"/>
  <c r="D53" i="1"/>
  <c r="E53" i="1" s="1"/>
  <c r="H53" i="1" s="1"/>
  <c r="D50" i="1"/>
  <c r="E50" i="1" s="1"/>
  <c r="H50" i="1" s="1"/>
  <c r="D49" i="1"/>
  <c r="E49" i="1" s="1"/>
  <c r="H49" i="1" s="1"/>
  <c r="E45" i="1"/>
  <c r="H45" i="1" s="1"/>
  <c r="D48" i="1"/>
  <c r="E48" i="1" s="1"/>
  <c r="H48" i="1" s="1"/>
  <c r="E47" i="1"/>
  <c r="H47" i="1" s="1"/>
  <c r="D46" i="1"/>
  <c r="E46" i="1" s="1"/>
  <c r="H46" i="1" s="1"/>
  <c r="D40" i="1"/>
  <c r="D41" i="1"/>
  <c r="E41" i="1" s="1"/>
  <c r="H41" i="1" s="1"/>
  <c r="E35" i="1"/>
  <c r="A93" i="1"/>
  <c r="A27" i="1"/>
  <c r="A5" i="1"/>
  <c r="A99" i="1"/>
  <c r="C35" i="1"/>
  <c r="F20" i="1"/>
  <c r="A58" i="1"/>
  <c r="A24" i="1"/>
  <c r="A22" i="1"/>
  <c r="A29" i="1"/>
  <c r="E34" i="1"/>
  <c r="A20" i="1"/>
  <c r="A31" i="1"/>
  <c r="C34" i="1"/>
  <c r="E24" i="1"/>
  <c r="E22" i="1"/>
  <c r="E27" i="1" l="1"/>
  <c r="E29" i="1"/>
  <c r="E40" i="1"/>
  <c r="H40" i="1" s="1"/>
  <c r="H39" i="1"/>
  <c r="H55" i="1" l="1"/>
  <c r="H56" i="1" s="1"/>
</calcChain>
</file>

<file path=xl/sharedStrings.xml><?xml version="1.0" encoding="utf-8"?>
<sst xmlns="http://schemas.openxmlformats.org/spreadsheetml/2006/main" count="1386" uniqueCount="446">
  <si>
    <t>Véhicule</t>
  </si>
  <si>
    <t>Référence</t>
  </si>
  <si>
    <t>Quantité</t>
  </si>
  <si>
    <t>Total</t>
  </si>
  <si>
    <t>Options</t>
  </si>
  <si>
    <t>Livraison par transporteur (a charge client)</t>
  </si>
  <si>
    <t>BENEFICIARY'S BANK :</t>
  </si>
  <si>
    <t xml:space="preserve">BNP PARIBAS PARIS A CENTRALE </t>
  </si>
  <si>
    <t>BIC</t>
  </si>
  <si>
    <t>BNPAFRPPPAC</t>
  </si>
  <si>
    <t>BENEFICIARY :</t>
  </si>
  <si>
    <t xml:space="preserve">IBAN : </t>
  </si>
  <si>
    <t>Date  &amp; signature:</t>
  </si>
  <si>
    <t>Voiture</t>
  </si>
  <si>
    <t>KIT VOITURES</t>
  </si>
  <si>
    <t>Vehicle Kit</t>
  </si>
  <si>
    <t>Kit voiture</t>
  </si>
  <si>
    <t>Optional</t>
  </si>
  <si>
    <t>Ref Kit</t>
  </si>
  <si>
    <t>Réf options</t>
  </si>
  <si>
    <t>Prix Kit</t>
  </si>
  <si>
    <t>Prix Options</t>
  </si>
  <si>
    <t>Kit modele</t>
  </si>
  <si>
    <t>-</t>
  </si>
  <si>
    <t>Livraison</t>
  </si>
  <si>
    <t>ENG</t>
  </si>
  <si>
    <t>langue</t>
  </si>
  <si>
    <t>FR</t>
  </si>
  <si>
    <t>Contact name :</t>
  </si>
  <si>
    <t>Invoice adress :</t>
  </si>
  <si>
    <t>Town :</t>
  </si>
  <si>
    <t>Country :</t>
  </si>
  <si>
    <t>VAT N° :</t>
  </si>
  <si>
    <t>Phone :</t>
  </si>
  <si>
    <t>Delivery adress :</t>
  </si>
  <si>
    <t>Nom du contact :</t>
  </si>
  <si>
    <t>Adresse facturation :</t>
  </si>
  <si>
    <t>Ville :</t>
  </si>
  <si>
    <t>Pays :</t>
  </si>
  <si>
    <t>N° de TVA :</t>
  </si>
  <si>
    <t>Téléphone :</t>
  </si>
  <si>
    <t>Adresse de livraison :</t>
  </si>
  <si>
    <t>TOTAL HT</t>
  </si>
  <si>
    <t>TOTAL EXC VAT.</t>
  </si>
  <si>
    <t>COORDONEES BANCAIRES</t>
  </si>
  <si>
    <t>BANK REFERENCES</t>
  </si>
  <si>
    <t>Tarif HT</t>
  </si>
  <si>
    <t xml:space="preserve"> </t>
  </si>
  <si>
    <t>FR76  3000  4008  2800  0282  8438 376</t>
  </si>
  <si>
    <t>Enlèvement à Alpine (Dieppe) par le client</t>
  </si>
  <si>
    <t>Cachet / Stamp</t>
  </si>
  <si>
    <t>Delivery by hauler/shipper (customer charge)</t>
  </si>
  <si>
    <t>Driver seat size</t>
  </si>
  <si>
    <t>Taille siège pilote</t>
  </si>
  <si>
    <t>Registration docs</t>
  </si>
  <si>
    <t>Carte grise</t>
  </si>
  <si>
    <t>Codriver seat size</t>
  </si>
  <si>
    <t>Taille siège copilote</t>
  </si>
  <si>
    <t>Catégorie</t>
  </si>
  <si>
    <t>Département pièces compétition, Tel : +33 1 76 86 33 00.  Horaire d’ouverture / Opening times : 08h00 – 12h00 / 13h30 – 17h00</t>
  </si>
  <si>
    <t>Clio Cup</t>
  </si>
  <si>
    <t>Clio RX</t>
  </si>
  <si>
    <t>Cup</t>
  </si>
  <si>
    <t>RX</t>
  </si>
  <si>
    <t>OCIH586376</t>
  </si>
  <si>
    <t>BJA0000010</t>
  </si>
  <si>
    <t>TRAIN ARRIERE ASPHALTE AVEC BUSHING</t>
  </si>
  <si>
    <t>OCIG408334</t>
  </si>
  <si>
    <t>PLAQUE AUGMENTATION RAIDEUR ANTI ROULIS</t>
  </si>
  <si>
    <t>OCIM0137HM</t>
  </si>
  <si>
    <t>OCIM0137HL</t>
  </si>
  <si>
    <t>OCIM0137HH</t>
  </si>
  <si>
    <t>OCIM0137HG</t>
  </si>
  <si>
    <t>OCIM0137HE</t>
  </si>
  <si>
    <t>OCIM0137HB</t>
  </si>
  <si>
    <t>OCIM00B00F</t>
  </si>
  <si>
    <t>OCIM0137JB</t>
  </si>
  <si>
    <t>OCIM0137K6</t>
  </si>
  <si>
    <t>OCIM0137JJ</t>
  </si>
  <si>
    <t>OCIM0137JG</t>
  </si>
  <si>
    <t>OCIM0137JD</t>
  </si>
  <si>
    <t>OCIM0137J8</t>
  </si>
  <si>
    <t>OCIM0137J7</t>
  </si>
  <si>
    <t>OCIM0135HV</t>
  </si>
  <si>
    <t>OCIM0135GR</t>
  </si>
  <si>
    <t>OCIM0135GG</t>
  </si>
  <si>
    <t>OCIM0135G5</t>
  </si>
  <si>
    <t>OCIM0135EG</t>
  </si>
  <si>
    <t>OCIM00AW49</t>
  </si>
  <si>
    <t>Cale de Volant EP: 5mm</t>
  </si>
  <si>
    <t>Cale de Volant EP: 10mm</t>
  </si>
  <si>
    <t>Cale de Volant EP: 15mm</t>
  </si>
  <si>
    <t>Cale de Volant EP: 20mm</t>
  </si>
  <si>
    <t>BJA0000076</t>
  </si>
  <si>
    <t>BJA0000075</t>
  </si>
  <si>
    <t>OCIM00GE1T</t>
  </si>
  <si>
    <t>OCIM00GED9</t>
  </si>
  <si>
    <t>OCIM00GEG7</t>
  </si>
  <si>
    <t>OCIM00GGAG</t>
  </si>
  <si>
    <t>BJA0000231</t>
  </si>
  <si>
    <t>BJA0000232</t>
  </si>
  <si>
    <t>CAMBER SHIM ANGLE A= 0°</t>
  </si>
  <si>
    <t>CAMBER SHIM ANGLE A= 1°</t>
  </si>
  <si>
    <t>CAMBER SHIM ANGLE A= 20'</t>
  </si>
  <si>
    <t>CAMBER SHIM ANGLE A= 10'</t>
  </si>
  <si>
    <t>CAMBER SHIM ANGLE A= 30'</t>
  </si>
  <si>
    <t>CAMBER SHIM ANGLE A= 40'</t>
  </si>
  <si>
    <t>CAMBER SHIM ANGLE A= 50'</t>
  </si>
  <si>
    <t>TOTAL TTC (SEULEMENT POUR CLIENTS FRANCAIS / ONLY FOR FRENCH CUSTOMERS)</t>
  </si>
  <si>
    <t>BJA0000235</t>
  </si>
  <si>
    <t>BJA0000234</t>
  </si>
  <si>
    <t>BJA0000236</t>
  </si>
  <si>
    <t>2ND SPARE WHEEL STRAP</t>
  </si>
  <si>
    <t>OCIM0135H9</t>
  </si>
  <si>
    <t>PACK 4 JANTES 17"</t>
  </si>
  <si>
    <t>PACK 4 JANTES 16"</t>
  </si>
  <si>
    <t xml:space="preserve">KIT RAMPES DE PHARES SUR CAPOT </t>
  </si>
  <si>
    <t xml:space="preserve">KIT RAMPES DE PHARES DE VIRAGE </t>
  </si>
  <si>
    <t>RESSORT AV raideur 30N/mm  TERRE</t>
  </si>
  <si>
    <t>RESSORT AR raideur 27.5N/mm TERRE</t>
  </si>
  <si>
    <t>PACK 4 JANTES 15"</t>
  </si>
  <si>
    <t>KIT 4 ROUES ASSEMBLEES CUP (JANTE + S9M)</t>
  </si>
  <si>
    <t>RESSORT AVANT RAIDEUR 65 N/mm CIRCUIT</t>
  </si>
  <si>
    <t>RESSORT ARRIERE RAIDEUR 52.5 N/mm CIRCUIT</t>
  </si>
  <si>
    <t>Kit démarrage CUP</t>
  </si>
  <si>
    <t>ANTI ROLLING STIFFNESS INCREASING PLATE</t>
  </si>
  <si>
    <t>Steering wheel spacer: 5mm</t>
  </si>
  <si>
    <t>Steering wheel spacer: 10mm</t>
  </si>
  <si>
    <t>Steering wheel spacer: 15mm</t>
  </si>
  <si>
    <t>Steering wheel spacer: 20mm</t>
  </si>
  <si>
    <t>PACK 4 RIMS 17"</t>
  </si>
  <si>
    <t>KIT 4 ASSEMBLED WHEELS CUP (RIM + S9M)</t>
  </si>
  <si>
    <t>FRONT SPRING STIFFNESS 65 N/mm CIRCUIT</t>
  </si>
  <si>
    <t>REAR SPRING STIFFNESS 52.5 N/mm CIRCUIT</t>
  </si>
  <si>
    <t>Setting Kit CLIO V CUP</t>
  </si>
  <si>
    <t>BJA0000243</t>
  </si>
  <si>
    <t>CALE PARA ANGLE A= 50'</t>
  </si>
  <si>
    <t>CALE PARA ANGLE A= 1°</t>
  </si>
  <si>
    <t>CALE CARO ANGLE A= 50'</t>
  </si>
  <si>
    <t>CALE CARO ANGLE A= 1°</t>
  </si>
  <si>
    <t>CALE CONTRE CARO ANGLE A= 0°</t>
  </si>
  <si>
    <t>CALE CONTRE CARO ANGLE A= 10'</t>
  </si>
  <si>
    <t>CALE CONTRE CARTO ANGLE A= 20'</t>
  </si>
  <si>
    <t>CALE CONTRE CARO ANGLE A= 30'</t>
  </si>
  <si>
    <t>CALE CONTRE CARO ANGLE A= 40'</t>
  </si>
  <si>
    <t>CALE CONTRE CARO ANGLE A= 50'</t>
  </si>
  <si>
    <t>CALE CONTRE CARO ANGLE A= 1°</t>
  </si>
  <si>
    <t>TRIANGLE KIT</t>
  </si>
  <si>
    <t>REINFORCED GRAVEL REAR BEAM WITH BUSHING</t>
  </si>
  <si>
    <t>TARMAC REAR BEAM WITH BUSHING</t>
  </si>
  <si>
    <t>KIT 4 ASSEMBLED WHEELS RALLY (RIM + R21)</t>
  </si>
  <si>
    <t>TARMAC RALLY SPRINGS KIT</t>
  </si>
  <si>
    <t>FRONT SPRING STIFFNESS 30N/mm  GRAVEL</t>
  </si>
  <si>
    <t>REAR SPRING STIFFNESS 27.5N/mm  GRAVEL</t>
  </si>
  <si>
    <t>KIT BONNET LIGHT POD</t>
  </si>
  <si>
    <t>KIT SIDE LIGHT POD</t>
  </si>
  <si>
    <t>PACK 4 RIMS 16"</t>
  </si>
  <si>
    <t>PACK 4 RIMS 15"</t>
  </si>
  <si>
    <t>Setting Kit CLIO TARMAC RALLY</t>
  </si>
  <si>
    <t>Setting Kit CLIO GRAVEL RALLY</t>
  </si>
  <si>
    <t>KIT TRIANGLE</t>
  </si>
  <si>
    <t>TRAIN ARRIERE RENFORCE TERRE AVEC BUSHING</t>
  </si>
  <si>
    <t>option  4 roues assemblées rallye (jante + R21)</t>
  </si>
  <si>
    <t>KIT RESSORTS RALLYE ASPHALTE</t>
  </si>
  <si>
    <t>SANGLE 2EME ROUE SECOURS</t>
  </si>
  <si>
    <t>Kit démarrage RALLYE ASPHALTE</t>
  </si>
  <si>
    <t>Kit démarrage RALLYE TERRE</t>
  </si>
  <si>
    <t>BJA0000245</t>
  </si>
  <si>
    <t>BJA0000230</t>
  </si>
  <si>
    <t>BJA0000246</t>
  </si>
  <si>
    <t>BJA0000244</t>
  </si>
  <si>
    <t>Setting Kit CLIO RX</t>
  </si>
  <si>
    <t>Kit démarrage RX</t>
  </si>
  <si>
    <t>BJA0000241</t>
  </si>
  <si>
    <t>BJA0000242</t>
  </si>
  <si>
    <t>Tarmac Rally to Gravel Rally Conversion Kit</t>
  </si>
  <si>
    <t>Tarmac Rally to RX Conversion Kit</t>
  </si>
  <si>
    <t>Kit conversion Rallye asphalte vers RX</t>
  </si>
  <si>
    <t>Gravel Rally to Tarmac Rally Conversion Kit</t>
  </si>
  <si>
    <t>RX to Tarmac Rally Conversion Kit</t>
  </si>
  <si>
    <t>Kit conversion RX vers Rallye asphalte</t>
  </si>
  <si>
    <t>Kit conversion Rallye asphalte vers Rallye Terre</t>
  </si>
  <si>
    <t>Kit conversion Rallye Terre vers Rallye Asphalte</t>
  </si>
  <si>
    <t>BJA0000291</t>
  </si>
  <si>
    <t>BJA0000295</t>
  </si>
  <si>
    <t>BJA0000296</t>
  </si>
  <si>
    <t>DEVIS</t>
  </si>
  <si>
    <t>QUOTATION</t>
  </si>
  <si>
    <t>Denomination Sociale :</t>
  </si>
  <si>
    <t>Company Name:</t>
  </si>
  <si>
    <t>E-mail :</t>
  </si>
  <si>
    <t>- Conformément à l’article 2.2 des Conditions Générales de Vente, je reconnais avoir dûment été informé par ALPINE RACING du fait que les véhicules ne sont homologués que pour la compétition automobile</t>
  </si>
  <si>
    <t xml:space="preserve">- I hereby declare that I have read and accepted without any reservation the General Conditions of Sale appended to this quote. </t>
  </si>
  <si>
    <t> A intégrer.</t>
  </si>
  <si>
    <t>- Je déclare avoir pris connaissance et accepter sans réserve les Conditions Générales de Vente figurant en annexe au présent devis </t>
  </si>
  <si>
    <t>- In accordance with Article 2.2 of the General Conditions of Sale, I acknowledge having been duly informed by RSR of the fact that the vehicles are only approved for motor racing.</t>
  </si>
  <si>
    <t xml:space="preserve">Please note that your reservation will only be taken into account upon receipt of a down payment of 30% of the total amount </t>
  </si>
  <si>
    <r>
      <t>Les véhicules sont mis à disposition à ALPINE RACING PARTS, 77 rue Louis Blériot – Zone Euro Channel, 76370 Martin Eglise, France (ou, le cas échéant, mis à disposition du transporteur), dans un délai de 45 jours suivant l’encaissement de l’acompte. A défaut de mise à disposition dans ce délai, le Client Particulier ou non-professionnel pourra annuler sa commande et obtenir le remboursement des versements déjà effectués, majorés des intérêts calculés au taux légal, conformément à l’article L.214-2 du code de la consommation.</t>
    </r>
    <r>
      <rPr>
        <sz val="10"/>
        <color theme="1"/>
        <rFont val="Arial"/>
        <family val="2"/>
      </rPr>
      <t> </t>
    </r>
  </si>
  <si>
    <t xml:space="preserve">The vehicles are made available at RENAULT SPORT RACING, 77 rue Louis Blériot – Zone Euro Channel, 76370 Martin Eglise, France, within 45 days after receipt of the down payment. If the vehicle is not made available within this period, the Individual of non-Professional Customer may cancel his order and obtain the reimbursement of any payment already made, plus interest calculated according to the statutory rate, pursuant to Article 214-2 of the French Consumer Code.  </t>
  </si>
  <si>
    <t xml:space="preserve">Attention : Votre commande ne sera prise en compte qu’à compter de l’encaissement d’un acompte d’un montant égal à 30% du montant total </t>
  </si>
  <si>
    <t>Clio Rally5</t>
  </si>
  <si>
    <t>Clio Rally4</t>
  </si>
  <si>
    <t>Racing tyres option</t>
  </si>
  <si>
    <t>99BJAR4111</t>
  </si>
  <si>
    <t>99BJAR4222</t>
  </si>
  <si>
    <t>BJA0000392</t>
  </si>
  <si>
    <t>BJA0000393</t>
  </si>
  <si>
    <t>BJA0000394</t>
  </si>
  <si>
    <t>BJA0000395</t>
  </si>
  <si>
    <t>BJA0000396</t>
  </si>
  <si>
    <t>BJA0000397</t>
  </si>
  <si>
    <t>BJA0000398</t>
  </si>
  <si>
    <t>MOYEU VOLANT EXTRACTIBLE</t>
  </si>
  <si>
    <t>QUICK RELEASE</t>
  </si>
  <si>
    <t>35 MM SCREW (6)</t>
  </si>
  <si>
    <t>OPTION PEINTURE BI-TON BLANC/GRIS TONNERRE</t>
  </si>
  <si>
    <t>TWO-TONE PAINTING WHITE/THUNDER GRAY</t>
  </si>
  <si>
    <t>BJA0000303</t>
  </si>
  <si>
    <t>OPTION PEINTURE DEMI ARCEAU AVANT NOIR MAT</t>
  </si>
  <si>
    <t>FRONT HALF ROLL BAR MAT BLACK PAINTING</t>
  </si>
  <si>
    <t>BJA0000304</t>
  </si>
  <si>
    <t>INSIDE/OUTSIDE ALPINE COLOR PAINTING*</t>
  </si>
  <si>
    <t>BJA0000305</t>
  </si>
  <si>
    <t>OPTION PEINTURE INTER ET EXTER UNI TEINTE ALPINE</t>
  </si>
  <si>
    <t>INSIDE/OUTSIDE ALPINE COLOR PAINTING</t>
  </si>
  <si>
    <t>SMALL DRIVER M and L SEAT BRACKET</t>
  </si>
  <si>
    <t>SMALL DRIVER XL SEAT BRACKET</t>
  </si>
  <si>
    <t>M/L SIZE 5 Cm FOAM SEAT</t>
  </si>
  <si>
    <t>XL SIZE 5 Cm FOAM SEAT</t>
  </si>
  <si>
    <t>REFUELLING FT3 KIT</t>
  </si>
  <si>
    <t>FUEL TAKE OUT/FUEL DRAIN KIT</t>
  </si>
  <si>
    <t>BEQUILLE TRANSPORT MOTEUR</t>
  </si>
  <si>
    <t>SUPPORT BAQUET TAURUS M ET L PETIT PILOTE</t>
  </si>
  <si>
    <t>SUPPORT BAQUET TAURUS XL PETIT PILOTE</t>
  </si>
  <si>
    <t>MOUSSE ASSISE 5 Cm POUR SIEGE M/L</t>
  </si>
  <si>
    <t>MOUSSE ASSISE 5 Cm POUR SIEGE XL</t>
  </si>
  <si>
    <t>KIT REMPLISSAGE ESSENCER FT3</t>
  </si>
  <si>
    <t>KIT PRELEVEMENT/VIDANGE ESSENCE</t>
  </si>
  <si>
    <t>OCIM05P24N</t>
  </si>
  <si>
    <t>BJA0000382</t>
  </si>
  <si>
    <t>OCII731742</t>
  </si>
  <si>
    <t>BJA0000293</t>
  </si>
  <si>
    <t>BJA0000294</t>
  </si>
  <si>
    <t>98CUP00162</t>
  </si>
  <si>
    <t>RESSORT AV raideur 47.5N/mm (faible grip) ASPHALTE</t>
  </si>
  <si>
    <t>RESSORT AV raideur 52.5N/mm (fort grip) ASPHALTE</t>
  </si>
  <si>
    <t>FRONT SPRING STIFFNESS 47.5N/mm (LOW GRIP) TARMAC</t>
  </si>
  <si>
    <t>FRONT SPRING STIFFNESS 52.5N/mm (HIGH GRIP) TARMAC</t>
  </si>
  <si>
    <t>OCIM00GE46</t>
  </si>
  <si>
    <t>OCIM00GEC0</t>
  </si>
  <si>
    <t>RESSORT AR raideur 35N/mm (faible grip) ASPHALTE</t>
  </si>
  <si>
    <t>RESSORT AR raideur 40N/mm  (fort grip) ASPHALTE</t>
  </si>
  <si>
    <t>REAR SPRING STIFFNESS 35N/mm (LOW GRIP) TARMAC</t>
  </si>
  <si>
    <t>REAR SPRING STIFFNESS 40N/mm (HIGH GRIP) TARMAC</t>
  </si>
  <si>
    <t>OCIM00GEJM</t>
  </si>
  <si>
    <t>OCIM00GF3Q</t>
  </si>
  <si>
    <t>KIT PASSAGE DE ROUE AVANT</t>
  </si>
  <si>
    <t>KIT FIXATION BOUCLIER AVANT SUPPLEMENTAIRE</t>
  </si>
  <si>
    <t>KIT FIXATION BOUCLIER ARRIERE SUPPLEMENTAIRE</t>
  </si>
  <si>
    <t>KIT BAVETTE AVANT</t>
  </si>
  <si>
    <t>KIT PROTECTION TRAIN ARRIERE + RESERVOIR ESSENCE</t>
  </si>
  <si>
    <t>ANNEAU FIXATION SANGLE ROUE DE SECOURS</t>
  </si>
  <si>
    <t>ANNEAU DE REMORQUAGE AV/AR</t>
  </si>
  <si>
    <t>SUPPORT PRISE ACCESSOIRE</t>
  </si>
  <si>
    <t>BOITIER PRISE ACCESSOIRE 2 PORT USB</t>
  </si>
  <si>
    <t>FRONT WHEEL ARCH KIT</t>
  </si>
  <si>
    <t>FRONT ADDITIONNAL BUMPER MOUNTING KIT</t>
  </si>
  <si>
    <t>REAR ADDITIONNAL BUMPER MOUNTING KIT</t>
  </si>
  <si>
    <t>FRONT MUD FLAP KIT</t>
  </si>
  <si>
    <t>REAR AXLE + FUEL CELL PROTECTION KIT</t>
  </si>
  <si>
    <t>2ND SPARE WHEEL STRAP MOUNTING</t>
  </si>
  <si>
    <t>TOWING RING</t>
  </si>
  <si>
    <t>USB PLUG MOUNTING</t>
  </si>
  <si>
    <t>DOUBLE USB PLUG BOX</t>
  </si>
  <si>
    <t>BJA0000399</t>
  </si>
  <si>
    <t>BJA0000400</t>
  </si>
  <si>
    <t>BJA0000401</t>
  </si>
  <si>
    <t>BJA0000271</t>
  </si>
  <si>
    <t>BJA0000359</t>
  </si>
  <si>
    <t>OCIM0133PS</t>
  </si>
  <si>
    <t>OCIM03ECU7</t>
  </si>
  <si>
    <t>PRIMARY SHAFT SCREW TOOL (F9062105)</t>
  </si>
  <si>
    <t>SECONDARY SHAFT NUT TOOL (F9062202)</t>
  </si>
  <si>
    <t>MOBILE 30 SPLINES PRE-LOAD TOOL</t>
  </si>
  <si>
    <t>FIXED 30 SPLINES PRE-LOAD TOOL</t>
  </si>
  <si>
    <t>ANTI GAP PLATE</t>
  </si>
  <si>
    <t>TIGHTENING PUMP AXLE TOOL (F3201054)</t>
  </si>
  <si>
    <t>DOUILLE VIS ARBRE PRIMAIRE (F9062105)</t>
  </si>
  <si>
    <t>DOUILLE ECROU ARBRE SECONDAIRE (F9062202)</t>
  </si>
  <si>
    <t>DOUILLE PRECHARGE MOBILE 30 CANNELURES</t>
  </si>
  <si>
    <t>DOUILLE PRECHARGE FIXE 30 CANNELURES</t>
  </si>
  <si>
    <t>PLAQUE ANTI ECARTEMENT</t>
  </si>
  <si>
    <t>DOUILLE DE SERRAGE AXE DE POMPE (F3201054)</t>
  </si>
  <si>
    <t>BJA0000220</t>
  </si>
  <si>
    <t>BJA0000155</t>
  </si>
  <si>
    <t>BJA0000219</t>
  </si>
  <si>
    <t>2021 EVO KIT</t>
  </si>
  <si>
    <t>KIT EVOLUTION 2021</t>
  </si>
  <si>
    <t>BJA0000405</t>
  </si>
  <si>
    <t>Tarmac Rally5 (without VIN)</t>
  </si>
  <si>
    <t>Gravel Rally5 (Without VIN)</t>
  </si>
  <si>
    <t>Tarmac Rally4 (Without VIN)</t>
  </si>
  <si>
    <t>Gravel Rally4 (Without VIN)</t>
  </si>
  <si>
    <t>* Le prix de Clio RS Line plus le kit pièces compétition et son montage comprennent le recyclage et la destruction intégrale des pièces de série non utilisées pour son montage </t>
  </si>
  <si>
    <t>*The prix of Clio R.S. Line plus the competition parts Kit and assembly includes the whole recycling of the standard parts not used for its assembly</t>
  </si>
  <si>
    <t>Rally5 Asphalte (Sans VIN)</t>
  </si>
  <si>
    <t>Rally5 Terre (Sans VIN)</t>
  </si>
  <si>
    <t>Rally4 Asphalt (Sans VIN)</t>
  </si>
  <si>
    <t>Rally4 Terre (Sans VIN)</t>
  </si>
  <si>
    <t>Housse Clio V</t>
  </si>
  <si>
    <t>Clio V cover</t>
  </si>
  <si>
    <t>ALPINE RACING SAS</t>
  </si>
  <si>
    <t>280230033R</t>
  </si>
  <si>
    <t>ANGLE A= 0'</t>
  </si>
  <si>
    <t>ANGLE A= 10'</t>
  </si>
  <si>
    <t>ANGLE A= 20'</t>
  </si>
  <si>
    <t>ANGLE A= 30'</t>
  </si>
  <si>
    <t>ANGLE A= 40'</t>
  </si>
  <si>
    <t>ANGLE A= 50'</t>
  </si>
  <si>
    <t>ANGLE A= 1°</t>
  </si>
  <si>
    <t>ANGLE A= 0°</t>
  </si>
  <si>
    <t>35 MM SCREW</t>
  </si>
  <si>
    <t>FRONT SPRING STIFFNESS 50N/mm (LOW GRIP) TARMAC</t>
  </si>
  <si>
    <t>RESSORT AV raideur 50N/mm (faible grip) ASPHALTE</t>
  </si>
  <si>
    <t>FRONT SPRING STIFFNESS 52.5N/mm (MEDIUM GRIP) TARMAC</t>
  </si>
  <si>
    <t>RESSORT AV raideur 52.5N/mm (Medium grip) ASPHALTE</t>
  </si>
  <si>
    <t>FRONT SPRING STIFFNESS 57.5N/mm (HIGH GRIP) TARMAC</t>
  </si>
  <si>
    <t>RESSORT AV raideur 57.5N/mm (fort grip) ASPHALTE</t>
  </si>
  <si>
    <t>REAR SPRINGS</t>
  </si>
  <si>
    <t>BJA0000379</t>
  </si>
  <si>
    <t>BJA0000380</t>
  </si>
  <si>
    <t>*Abysse or Alpine Blue, Deep Black, Iridescent White, Thunder Gray</t>
  </si>
  <si>
    <t>*Bleu Abysse ou Alpine, Noir Profond, Blanc Irisé, Gris Tonnerre</t>
  </si>
  <si>
    <t>R21 17" 4 RACING TYRES DELIVERY ON CAR KIT</t>
  </si>
  <si>
    <t>CERTIFICATE OF CONFORMITY + VIN N° ENGRAVE</t>
  </si>
  <si>
    <t>Certificat de conformité + Gravage N° VIN</t>
  </si>
  <si>
    <t xml:space="preserve"> TARMAC TO GRAVEL KIT CONVERSION </t>
  </si>
  <si>
    <t xml:space="preserve">KIT ASPHALTE VERS TERRE RALLY4 </t>
  </si>
  <si>
    <t>XENON BONNET LIGHT POD KIT</t>
  </si>
  <si>
    <t>KIT RAMPES DE PHARES SUR CAPOT XENON</t>
  </si>
  <si>
    <t>XENON SIDE LIGHT POD KIT</t>
  </si>
  <si>
    <t>KIT RAMPES DE PHARES DE VIRAGE XENON</t>
  </si>
  <si>
    <t>USB LOOM</t>
  </si>
  <si>
    <t>BRETELLE USB</t>
  </si>
  <si>
    <t>BJA0000345</t>
  </si>
  <si>
    <t>SET UP KIT RALLY / TARMAC</t>
  </si>
  <si>
    <t>KIT SET UP RALLYE ASPHALTE</t>
  </si>
  <si>
    <t>FRONT SPRING STIFFNESS 25N/mm (LOW GRIP) GRAVEL</t>
  </si>
  <si>
    <t>RESSORT AV raideur 25N/mm (faible grip) TERRE</t>
  </si>
  <si>
    <t>FRONT SPRING STIFFNESS 30N/mm (MEDIUM GRIP) GRAVEL</t>
  </si>
  <si>
    <t>RESSORT AV raideur 30N/mm (Medium grip) TERRE</t>
  </si>
  <si>
    <t>FRONT SPRING STIFFNESS 32.5N/mm (HIGH GRIP) GRAVEL</t>
  </si>
  <si>
    <t>RESSORT AV raideur 32.5N/mm (fort grip) TERRE</t>
  </si>
  <si>
    <t>REAR SPRING STIFFNESS 20N/mm (LOW GRIP) GRAVEL</t>
  </si>
  <si>
    <t>RESSORT AR raideur 20N/mm (faible grip) TERRE</t>
  </si>
  <si>
    <t>BJA0000376</t>
  </si>
  <si>
    <t>REAR SPRING STIFFNESS 25N/mm (MEDIUM GRIP) GRAVEL</t>
  </si>
  <si>
    <t>RESSORT AR raideur 25N/mm  (Medium grip) TERRE</t>
  </si>
  <si>
    <t>BJA0000377</t>
  </si>
  <si>
    <t>REAR SPRING STIFFNESS 27,5N/mm (HIGH GRIP) GRAVEL</t>
  </si>
  <si>
    <t>RESSORT AR raideur 27,5N/mm  (fort grip) TERRE</t>
  </si>
  <si>
    <t>BJA0000378</t>
  </si>
  <si>
    <t xml:space="preserve"> GRAVEL TO TARMAC CONVERSION KIT</t>
  </si>
  <si>
    <t xml:space="preserve">KIT TERRE VERS ASPHALTE RALLY4 </t>
  </si>
  <si>
    <t>SET UP KIT RALLY / GRAVEL</t>
  </si>
  <si>
    <t>KIT SET UP RALLYE TERRE</t>
  </si>
  <si>
    <t>TARMAC OPTIONS :</t>
  </si>
  <si>
    <t>OPTIONS ASPHALTE :</t>
  </si>
  <si>
    <t>CALE DE REGLAGE  PARA :</t>
  </si>
  <si>
    <t>CAMBER REGULATION SHIMS :</t>
  </si>
  <si>
    <t>CALE DE REGLAGE CARO :</t>
  </si>
  <si>
    <t>STEERING WHEEL SPACERS :</t>
  </si>
  <si>
    <t>CALE CONTRE CARO :</t>
  </si>
  <si>
    <t>CALE DE VOLANT :</t>
  </si>
  <si>
    <t>FRONT SPRINGS :</t>
  </si>
  <si>
    <t>PAINT :</t>
  </si>
  <si>
    <t>DIVERS :</t>
  </si>
  <si>
    <t>RESSORTS AVANTS :</t>
  </si>
  <si>
    <t>RESSORTS ARRIERES :</t>
  </si>
  <si>
    <t>PEINTURE :</t>
  </si>
  <si>
    <t>GEARBOX TOOLS :</t>
  </si>
  <si>
    <t>OUTILS BV :</t>
  </si>
  <si>
    <t>GRAVEL OPTIONS :</t>
  </si>
  <si>
    <t>OPTIONS TERRE :</t>
  </si>
  <si>
    <t>REAR SPRINGS :</t>
  </si>
  <si>
    <t>BJA0000556</t>
  </si>
  <si>
    <t>Mastiquage et pastillage voiture</t>
  </si>
  <si>
    <t>Car's impermeability work</t>
  </si>
  <si>
    <t>7711160532</t>
  </si>
  <si>
    <t>7705008033</t>
  </si>
  <si>
    <t>7711160444</t>
  </si>
  <si>
    <t>7711160551</t>
  </si>
  <si>
    <t>BJA0000383</t>
  </si>
  <si>
    <t>BJA0000384</t>
  </si>
  <si>
    <t>BJA0000385</t>
  </si>
  <si>
    <t>BJA0000386</t>
  </si>
  <si>
    <t>BJA0000387</t>
  </si>
  <si>
    <t>BJA0000388</t>
  </si>
  <si>
    <t>7711160795</t>
  </si>
  <si>
    <t>7711160908</t>
  </si>
  <si>
    <t>7711160909</t>
  </si>
  <si>
    <t>7711163856</t>
  </si>
  <si>
    <t>7711168134</t>
  </si>
  <si>
    <t>8201478270</t>
  </si>
  <si>
    <t>8201478276</t>
  </si>
  <si>
    <t>8201487545</t>
  </si>
  <si>
    <t>8201519194</t>
  </si>
  <si>
    <t>9955555551</t>
  </si>
  <si>
    <t>CALE DE REGLAGE PARA ANGLE A=40'</t>
  </si>
  <si>
    <t>CALE DE REGLAGE PARA ANGLE A=30'</t>
  </si>
  <si>
    <t>CALE DE REGLAGE PARA ANGLE A=20'</t>
  </si>
  <si>
    <t>CALE DE REGLAGE PARA ANGLE A=10'</t>
  </si>
  <si>
    <t>CALE DE REGLAGE PARA ANGLE A=0'</t>
  </si>
  <si>
    <t>CALE DE REGLAGE CARO ANGLE A=0°</t>
  </si>
  <si>
    <t>CALE DE REGLAGE CARO ANGLE A=40'</t>
  </si>
  <si>
    <t>CALE DE REGLAGE CARO ANGLE A=30'</t>
  </si>
  <si>
    <t>CALE DE REGLAGE CARO ANGLE A=20'</t>
  </si>
  <si>
    <t>CALE DE REGLAGE CARO ANGLE A=10'</t>
  </si>
  <si>
    <t>Option 4 pneus course R21 en 17" monté sur voiture</t>
  </si>
  <si>
    <t>VIS Long. 35 MM à Cder par 6</t>
  </si>
  <si>
    <r>
      <t xml:space="preserve">KIT OPTIONS - </t>
    </r>
    <r>
      <rPr>
        <sz val="10"/>
        <color rgb="FFFF0000"/>
        <rFont val="NouvelR"/>
      </rPr>
      <t>pour ajouter des lignes :</t>
    </r>
    <r>
      <rPr>
        <sz val="10"/>
        <color theme="1"/>
        <rFont val="NouvelR"/>
      </rPr>
      <t xml:space="preserve">
 se mettre sur la dernière cellule documentée, derniere colonne, et faire "tabulation" pour ajouter 1 autre ligne en automatique dans le tableau</t>
    </r>
  </si>
  <si>
    <t xml:space="preserve">Kit collection at Alpine (Dieppe) by customer  </t>
  </si>
  <si>
    <t>Clio Rally3</t>
  </si>
  <si>
    <t>Tarmac Rally3</t>
  </si>
  <si>
    <t>Gravel Rally3</t>
  </si>
  <si>
    <t>Rally3 Asphalte</t>
  </si>
  <si>
    <t>Rally3 Terre</t>
  </si>
  <si>
    <t>PARALLEL SHIM ANGLE A= 0'</t>
  </si>
  <si>
    <t>PARALLEL SHIM ANGLE A= 10'</t>
  </si>
  <si>
    <t>PARALLEL SHIM ANGLE A= 20'</t>
  </si>
  <si>
    <t>PARALLEL SHIM ANGLE A= 30'</t>
  </si>
  <si>
    <t>PARALLEL SHIM ANGLE A= 40'</t>
  </si>
  <si>
    <t>PARALLEL SHIM ANGLE A= 50'</t>
  </si>
  <si>
    <t>PARALLEL SHIM ANGLE A= 1°</t>
  </si>
  <si>
    <t>ANTI CAMBER ANGLE A= 0°</t>
  </si>
  <si>
    <t>ANTI CAMBER ANGLE A= 10'</t>
  </si>
  <si>
    <t>ANTI CAMBER ANGLE A= 20'</t>
  </si>
  <si>
    <t>ANTI CAMBER ANGLE A= 30'</t>
  </si>
  <si>
    <t>ANTI CAMBER ANGLE A= 40'</t>
  </si>
  <si>
    <t>ANTI CAMBER ANGLE A= 50'</t>
  </si>
  <si>
    <t>ANTI CAMBER ANGLE A= 1°</t>
  </si>
  <si>
    <t>ENGINE SHIPMENT BRACKET</t>
  </si>
  <si>
    <t>PARALLELL REGULATION SHIMS :</t>
  </si>
  <si>
    <t>ANTI CAMBER REGULATION SHIMS :</t>
  </si>
  <si>
    <t>99BJAR3444</t>
  </si>
  <si>
    <t>99BJAR3333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</si>
</sst>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7" formatCode="#,##0.00\ &quot;€&quot;;\-#,##0.00\ &quot;€&quot;"/>
    <numFmt numFmtId="44" formatCode="_-* #,##0.00\ &quot;€&quot;_-;\-* #,##0.00\ &quot;€&quot;_-;_-* &quot;-&quot;??\ &quot;€&quot;_-;_-@_-"/>
    <numFmt numFmtId="164" formatCode="#,##0.00\ &quot;€&quot;"/>
  </numFmts>
  <fonts count="59">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0"/>
      <color theme="1"/>
      <name val="Arial"/>
      <family val="2"/>
    </font>
    <font>
      <b/>
      <sz val="10"/>
      <color theme="1"/>
      <name val="Arial"/>
      <family val="2"/>
    </font>
    <font>
      <b/>
      <sz val="10"/>
      <color rgb="FF808080"/>
      <name val="Arial"/>
      <family val="2"/>
    </font>
    <font>
      <sz val="8"/>
      <color theme="1"/>
      <name val="Arial"/>
      <family val="2"/>
    </font>
    <font>
      <u/>
      <sz val="11"/>
      <color theme="1"/>
      <name val="Arial"/>
      <family val="2"/>
    </font>
    <font>
      <sz val="8"/>
      <color rgb="FF000000"/>
      <name val="Tahoma"/>
      <family val="2"/>
    </font>
    <font>
      <sz val="11"/>
      <color theme="0" tint="-4.9989318521683403E-2"/>
      <name val="Calibri"/>
      <family val="2"/>
      <scheme val="minor"/>
    </font>
    <font>
      <b/>
      <sz val="20"/>
      <color theme="0" tint="-4.9989318521683403E-2"/>
      <name val="Arial"/>
      <family val="2"/>
    </font>
    <font>
      <sz val="11"/>
      <color theme="0" tint="-4.9989318521683403E-2"/>
      <name val="Arial"/>
      <family val="2"/>
    </font>
    <font>
      <b/>
      <sz val="11"/>
      <color theme="0" tint="-4.9989318521683403E-2"/>
      <name val="Arial"/>
      <family val="2"/>
    </font>
    <font>
      <b/>
      <sz val="9"/>
      <color theme="0" tint="-4.9989318521683403E-2"/>
      <name val="Arial"/>
      <family val="2"/>
    </font>
    <font>
      <b/>
      <sz val="8"/>
      <color theme="0" tint="-4.9989318521683403E-2"/>
      <name val="Arial"/>
      <family val="2"/>
    </font>
    <font>
      <b/>
      <u/>
      <sz val="10"/>
      <color theme="0" tint="-4.9989318521683403E-2"/>
      <name val="Arial"/>
      <family val="2"/>
    </font>
    <font>
      <sz val="11"/>
      <color theme="0" tint="-0.14999847407452621"/>
      <name val="Calibri"/>
      <family val="2"/>
      <scheme val="minor"/>
    </font>
    <font>
      <b/>
      <sz val="11"/>
      <color theme="0" tint="-0.249977111117893"/>
      <name val="Calibri"/>
      <family val="2"/>
      <scheme val="minor"/>
    </font>
    <font>
      <u/>
      <sz val="11"/>
      <color theme="1"/>
      <name val="Calibri"/>
      <family val="2"/>
      <scheme val="minor"/>
    </font>
    <font>
      <u/>
      <sz val="11"/>
      <color theme="10"/>
      <name val="Calibri"/>
      <family val="2"/>
      <scheme val="minor"/>
    </font>
    <font>
      <sz val="9"/>
      <color theme="1"/>
      <name val="Arial"/>
      <family val="2"/>
    </font>
    <font>
      <sz val="8"/>
      <color rgb="FF000000"/>
      <name val="Segoe UI"/>
      <family val="2"/>
    </font>
    <font>
      <b/>
      <u/>
      <sz val="14"/>
      <color theme="1"/>
      <name val="Calibri"/>
      <family val="2"/>
      <scheme val="minor"/>
    </font>
    <font>
      <sz val="10"/>
      <color rgb="FFFF0000"/>
      <name val="Arial"/>
      <family val="2"/>
    </font>
    <font>
      <i/>
      <sz val="10"/>
      <color theme="1"/>
      <name val="Arial"/>
      <family val="2"/>
    </font>
    <font>
      <b/>
      <u/>
      <sz val="9"/>
      <color rgb="FFFF0000"/>
      <name val="Arial"/>
      <family val="2"/>
    </font>
    <font>
      <b/>
      <u/>
      <sz val="10"/>
      <color rgb="FFFF0000"/>
      <name val="Arial"/>
      <family val="2"/>
    </font>
    <font>
      <b/>
      <sz val="10"/>
      <name val="Arial"/>
      <family val="2"/>
    </font>
    <font>
      <sz val="11"/>
      <color theme="1"/>
      <name val="Abadi"/>
      <family val="2"/>
    </font>
    <font>
      <b/>
      <sz val="20"/>
      <color theme="0"/>
      <name val="NouvelR Book"/>
    </font>
    <font>
      <sz val="14"/>
      <color rgb="FF00B0F0"/>
      <name val="NouvelR"/>
    </font>
    <font>
      <sz val="11"/>
      <color theme="1"/>
      <name val="NouvelR"/>
    </font>
    <font>
      <u/>
      <sz val="11"/>
      <color theme="10"/>
      <name val="NouvelR"/>
    </font>
    <font>
      <sz val="14"/>
      <color theme="1"/>
      <name val="NouvelR"/>
    </font>
    <font>
      <sz val="10"/>
      <color theme="1"/>
      <name val="NouvelR"/>
    </font>
    <font>
      <sz val="9"/>
      <color theme="1"/>
      <name val="NouvelR"/>
    </font>
    <font>
      <sz val="8"/>
      <color theme="1"/>
      <name val="NouvelR"/>
    </font>
    <font>
      <b/>
      <sz val="9"/>
      <color theme="1"/>
      <name val="NouvelR"/>
    </font>
    <font>
      <b/>
      <sz val="12"/>
      <color theme="0"/>
      <name val="NouvelR"/>
    </font>
    <font>
      <b/>
      <sz val="8"/>
      <color theme="0"/>
      <name val="NouvelR"/>
    </font>
    <font>
      <b/>
      <sz val="8"/>
      <color theme="1"/>
      <name val="NouvelR"/>
    </font>
    <font>
      <b/>
      <u/>
      <sz val="12"/>
      <color rgb="FFFF0000"/>
      <name val="NouvelR"/>
    </font>
    <font>
      <b/>
      <sz val="9.5"/>
      <color rgb="FF808080"/>
      <name val="NouvelR"/>
    </font>
    <font>
      <sz val="9"/>
      <color rgb="FF000000"/>
      <name val="NouvelR"/>
    </font>
    <font>
      <b/>
      <sz val="8"/>
      <color rgb="FF000000"/>
      <name val="NouvelR"/>
    </font>
    <font>
      <b/>
      <u/>
      <sz val="14"/>
      <name val="NouvelR"/>
    </font>
    <font>
      <b/>
      <sz val="8"/>
      <name val="NouvelR"/>
    </font>
    <font>
      <b/>
      <sz val="9"/>
      <color rgb="FF808080"/>
      <name val="NouvelR"/>
    </font>
    <font>
      <b/>
      <sz val="9"/>
      <color rgb="FF000000"/>
      <name val="NouvelR"/>
    </font>
    <font>
      <sz val="8"/>
      <color rgb="FF000000"/>
      <name val="NouvelR"/>
    </font>
    <font>
      <b/>
      <sz val="10"/>
      <color rgb="FF000000"/>
      <name val="NouvelR"/>
    </font>
    <font>
      <b/>
      <u/>
      <sz val="10"/>
      <color theme="0" tint="-0.249977111117893"/>
      <name val="NouvelR"/>
    </font>
    <font>
      <sz val="10"/>
      <color rgb="FFFF0000"/>
      <name val="NouvelR"/>
    </font>
    <font>
      <b/>
      <sz val="10"/>
      <color theme="1"/>
      <name val="NouvelR"/>
    </font>
    <font>
      <sz val="10"/>
      <name val="NouvelR"/>
    </font>
    <font>
      <sz val="11"/>
      <color rgb="FF1F497D"/>
      <name val="NouvelR"/>
    </font>
    <font>
      <b/>
      <sz val="10"/>
      <name val="NouvelR"/>
    </font>
  </fonts>
  <fills count="1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1" tint="0.14999847407452621"/>
        <bgColor indexed="64"/>
      </patternFill>
    </fill>
    <fill>
      <patternFill patternType="solid">
        <fgColor theme="1"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0" tint="-0.14999847407452621"/>
      </patternFill>
    </fill>
    <fill>
      <patternFill patternType="solid">
        <fgColor rgb="FF00B0F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s>
  <cellStyleXfs count="4">
    <xf numFmtId="0" fontId="0" fillId="0" borderId="0"/>
    <xf numFmtId="44" fontId="1" fillId="0" borderId="0" applyFont="0" applyFill="0" applyBorder="0" applyAlignment="0" applyProtection="0"/>
    <xf numFmtId="0" fontId="21" fillId="0" borderId="0" applyNumberFormat="0" applyFill="0" applyBorder="0" applyAlignment="0" applyProtection="0"/>
    <xf numFmtId="0" fontId="2" fillId="0" borderId="0"/>
  </cellStyleXfs>
  <cellXfs count="230">
    <xf numFmtId="0" fontId="0" fillId="0" borderId="0" xfId="0"/>
    <xf numFmtId="0" fontId="0" fillId="0" borderId="0" xfId="0" applyAlignment="1">
      <alignment horizontal="center"/>
    </xf>
    <xf numFmtId="0" fontId="2" fillId="0" borderId="0" xfId="0" applyFont="1" applyAlignment="1">
      <alignment horizontal="left"/>
    </xf>
    <xf numFmtId="0" fontId="5" fillId="0" borderId="0" xfId="0" applyFont="1"/>
    <xf numFmtId="44" fontId="5" fillId="0" borderId="0" xfId="1" applyFont="1" applyBorder="1"/>
    <xf numFmtId="0" fontId="3" fillId="0" borderId="0" xfId="0" applyFont="1"/>
    <xf numFmtId="0" fontId="8" fillId="0" borderId="0" xfId="0" applyFont="1"/>
    <xf numFmtId="0" fontId="0" fillId="4" borderId="0" xfId="0" applyFill="1"/>
    <xf numFmtId="0" fontId="0" fillId="0" borderId="0" xfId="0" quotePrefix="1"/>
    <xf numFmtId="0" fontId="3" fillId="0" borderId="0" xfId="0" quotePrefix="1" applyFont="1"/>
    <xf numFmtId="0" fontId="18" fillId="3" borderId="0" xfId="0" applyFont="1" applyFill="1"/>
    <xf numFmtId="0" fontId="11" fillId="3" borderId="0" xfId="0" applyFont="1" applyFill="1"/>
    <xf numFmtId="0" fontId="12" fillId="3" borderId="0" xfId="0" applyFont="1" applyFill="1"/>
    <xf numFmtId="0" fontId="13" fillId="3" borderId="0" xfId="0" applyFont="1" applyFill="1"/>
    <xf numFmtId="0" fontId="11" fillId="3" borderId="0" xfId="0" applyFont="1" applyFill="1" applyAlignment="1">
      <alignment horizontal="center"/>
    </xf>
    <xf numFmtId="0" fontId="14" fillId="3" borderId="0" xfId="0" applyFont="1" applyFill="1" applyAlignment="1">
      <alignment vertical="center"/>
    </xf>
    <xf numFmtId="0" fontId="15" fillId="3" borderId="0" xfId="0" applyFont="1" applyFill="1" applyAlignment="1">
      <alignment vertical="center"/>
    </xf>
    <xf numFmtId="0" fontId="16" fillId="3" borderId="0" xfId="0" applyFont="1" applyFill="1" applyAlignment="1">
      <alignment vertical="center"/>
    </xf>
    <xf numFmtId="0" fontId="17" fillId="3" borderId="0" xfId="0" applyFont="1" applyFill="1" applyAlignment="1">
      <alignment vertical="center"/>
    </xf>
    <xf numFmtId="0" fontId="19" fillId="3" borderId="0" xfId="0" applyFont="1" applyFill="1" applyAlignment="1">
      <alignment horizontal="right" vertical="center" wrapText="1"/>
    </xf>
    <xf numFmtId="0" fontId="7" fillId="0" borderId="0" xfId="0" applyFont="1" applyAlignment="1">
      <alignment vertical="center"/>
    </xf>
    <xf numFmtId="0" fontId="9" fillId="0" borderId="0" xfId="0" applyFont="1"/>
    <xf numFmtId="0" fontId="20" fillId="0" borderId="0" xfId="0" applyFont="1"/>
    <xf numFmtId="0" fontId="0" fillId="6" borderId="0" xfId="0" applyFill="1"/>
    <xf numFmtId="0" fontId="5" fillId="0" borderId="0" xfId="0" applyFont="1" applyAlignment="1">
      <alignment vertical="center"/>
    </xf>
    <xf numFmtId="0" fontId="2" fillId="0" borderId="0" xfId="0" applyFont="1" applyAlignment="1">
      <alignment horizontal="left" vertical="center" wrapText="1"/>
    </xf>
    <xf numFmtId="0" fontId="0" fillId="0" borderId="0" xfId="0" applyAlignment="1">
      <alignment vertical="center"/>
    </xf>
    <xf numFmtId="0" fontId="0" fillId="0" borderId="0" xfId="0" applyAlignment="1">
      <alignment vertical="center" wrapText="1"/>
    </xf>
    <xf numFmtId="0" fontId="3" fillId="0" borderId="0" xfId="0" applyFont="1" applyAlignment="1">
      <alignment vertical="center" wrapText="1"/>
    </xf>
    <xf numFmtId="0" fontId="22" fillId="0" borderId="1" xfId="0" applyFont="1" applyBorder="1" applyAlignment="1" applyProtection="1">
      <alignment horizontal="left"/>
      <protection locked="0"/>
    </xf>
    <xf numFmtId="0" fontId="5" fillId="0" borderId="0" xfId="0" applyFont="1" applyAlignment="1">
      <alignment horizontal="left"/>
    </xf>
    <xf numFmtId="0" fontId="5" fillId="8" borderId="0" xfId="0" applyFont="1" applyFill="1" applyAlignment="1">
      <alignment horizontal="left"/>
    </xf>
    <xf numFmtId="0" fontId="24" fillId="0" borderId="0" xfId="0" quotePrefix="1" applyFont="1"/>
    <xf numFmtId="0" fontId="0" fillId="6" borderId="0" xfId="0" quotePrefix="1" applyFill="1"/>
    <xf numFmtId="0" fontId="26" fillId="0" borderId="0" xfId="0" applyFont="1"/>
    <xf numFmtId="0" fontId="27" fillId="0" borderId="0" xfId="0" applyFont="1" applyAlignment="1">
      <alignment vertical="center"/>
    </xf>
    <xf numFmtId="0" fontId="28" fillId="0" borderId="0" xfId="0" applyFont="1"/>
    <xf numFmtId="0" fontId="6" fillId="0" borderId="0" xfId="0" applyFont="1" applyAlignment="1">
      <alignment vertical="center"/>
    </xf>
    <xf numFmtId="0" fontId="29" fillId="0" borderId="0" xfId="0" applyFont="1" applyAlignment="1">
      <alignment horizontal="left"/>
    </xf>
    <xf numFmtId="0" fontId="30" fillId="0" borderId="0" xfId="0" applyFont="1"/>
    <xf numFmtId="0" fontId="11" fillId="3" borderId="0" xfId="0" applyFont="1" applyFill="1" applyAlignment="1">
      <alignment vertical="top"/>
    </xf>
    <xf numFmtId="164" fontId="2" fillId="0" borderId="0" xfId="1" applyNumberFormat="1" applyFont="1" applyBorder="1" applyAlignment="1">
      <alignment horizontal="right"/>
    </xf>
    <xf numFmtId="164" fontId="2" fillId="0" borderId="0" xfId="1" applyNumberFormat="1" applyFont="1" applyBorder="1" applyAlignment="1">
      <alignment horizontal="right" vertical="center"/>
    </xf>
    <xf numFmtId="164" fontId="2" fillId="0" borderId="0" xfId="1" applyNumberFormat="1" applyFont="1" applyAlignment="1">
      <alignment horizontal="right"/>
    </xf>
    <xf numFmtId="164" fontId="5" fillId="0" borderId="0" xfId="0" applyNumberFormat="1" applyFont="1" applyAlignment="1">
      <alignment horizontal="right"/>
    </xf>
    <xf numFmtId="164" fontId="2" fillId="0" borderId="0" xfId="0" applyNumberFormat="1" applyFont="1" applyAlignment="1">
      <alignment horizontal="right"/>
    </xf>
    <xf numFmtId="0" fontId="6" fillId="0" borderId="0" xfId="0" applyFont="1"/>
    <xf numFmtId="49" fontId="2" fillId="0" borderId="0" xfId="0" applyNumberFormat="1" applyFont="1" applyAlignment="1">
      <alignment horizontal="center"/>
    </xf>
    <xf numFmtId="49" fontId="25" fillId="0" borderId="0" xfId="0" applyNumberFormat="1" applyFont="1" applyAlignment="1">
      <alignment horizontal="center"/>
    </xf>
    <xf numFmtId="49" fontId="5" fillId="0" borderId="0" xfId="0" applyNumberFormat="1" applyFont="1"/>
    <xf numFmtId="17" fontId="32" fillId="5" borderId="14" xfId="0" applyNumberFormat="1" applyFont="1" applyFill="1" applyBorder="1" applyAlignment="1">
      <alignment horizontal="center" vertical="center"/>
    </xf>
    <xf numFmtId="0" fontId="33" fillId="0" borderId="0" xfId="0" applyFont="1"/>
    <xf numFmtId="0" fontId="33" fillId="3" borderId="10" xfId="0" applyFont="1" applyFill="1" applyBorder="1" applyAlignment="1">
      <alignment vertical="top"/>
    </xf>
    <xf numFmtId="0" fontId="33" fillId="0" borderId="25" xfId="0" applyFont="1" applyBorder="1" applyAlignment="1">
      <alignment vertical="top"/>
    </xf>
    <xf numFmtId="0" fontId="33" fillId="0" borderId="7" xfId="0" applyFont="1" applyBorder="1" applyAlignment="1">
      <alignment vertical="top"/>
    </xf>
    <xf numFmtId="0" fontId="33" fillId="0" borderId="8" xfId="0" applyFont="1" applyBorder="1" applyAlignment="1">
      <alignment vertical="top"/>
    </xf>
    <xf numFmtId="0" fontId="33" fillId="0" borderId="32" xfId="0" applyFont="1" applyBorder="1" applyAlignment="1">
      <alignment vertical="top"/>
    </xf>
    <xf numFmtId="0" fontId="33" fillId="0" borderId="3" xfId="0" applyFont="1" applyBorder="1" applyAlignment="1">
      <alignment vertical="top"/>
    </xf>
    <xf numFmtId="0" fontId="33" fillId="0" borderId="4" xfId="0" applyFont="1" applyBorder="1" applyAlignment="1">
      <alignment vertical="top"/>
    </xf>
    <xf numFmtId="0" fontId="33" fillId="3" borderId="11" xfId="0" applyFont="1" applyFill="1" applyBorder="1" applyAlignment="1">
      <alignment vertical="top"/>
    </xf>
    <xf numFmtId="0" fontId="33" fillId="0" borderId="21" xfId="0" applyFont="1" applyBorder="1" applyAlignment="1">
      <alignment vertical="top"/>
    </xf>
    <xf numFmtId="0" fontId="33" fillId="3" borderId="18" xfId="0" applyFont="1" applyFill="1" applyBorder="1" applyAlignment="1">
      <alignment vertical="top"/>
    </xf>
    <xf numFmtId="0" fontId="33" fillId="0" borderId="0" xfId="0" applyFont="1" applyAlignment="1">
      <alignment horizontal="left"/>
    </xf>
    <xf numFmtId="0" fontId="36" fillId="0" borderId="0" xfId="0" applyFont="1" applyAlignment="1">
      <alignment horizontal="right" vertical="center"/>
    </xf>
    <xf numFmtId="0" fontId="36" fillId="0" borderId="42" xfId="0" applyFont="1" applyBorder="1" applyAlignment="1">
      <alignment horizontal="left" vertical="center"/>
    </xf>
    <xf numFmtId="0" fontId="33" fillId="0" borderId="19" xfId="0" applyFont="1" applyBorder="1" applyAlignment="1">
      <alignment horizontal="right"/>
    </xf>
    <xf numFmtId="0" fontId="33" fillId="0" borderId="28" xfId="0" applyFont="1" applyBorder="1" applyAlignment="1">
      <alignment horizontal="right"/>
    </xf>
    <xf numFmtId="0" fontId="36" fillId="0" borderId="0" xfId="0" applyFont="1" applyAlignment="1">
      <alignment horizontal="center" vertical="center"/>
    </xf>
    <xf numFmtId="0" fontId="36" fillId="0" borderId="33" xfId="0" applyFont="1" applyBorder="1" applyAlignment="1">
      <alignment horizontal="left" vertical="center"/>
    </xf>
    <xf numFmtId="0" fontId="33" fillId="0" borderId="0" xfId="0" applyFont="1" applyAlignment="1">
      <alignment horizontal="right"/>
    </xf>
    <xf numFmtId="0" fontId="33" fillId="2" borderId="34" xfId="0" applyFont="1" applyFill="1" applyBorder="1" applyAlignment="1">
      <alignment horizontal="right"/>
    </xf>
    <xf numFmtId="0" fontId="36" fillId="0" borderId="25" xfId="0" applyFont="1" applyBorder="1" applyAlignment="1">
      <alignment horizontal="left" vertical="center"/>
    </xf>
    <xf numFmtId="0" fontId="36" fillId="0" borderId="22" xfId="0" applyFont="1" applyBorder="1" applyAlignment="1">
      <alignment horizontal="center" vertical="center"/>
    </xf>
    <xf numFmtId="0" fontId="33" fillId="0" borderId="22" xfId="0" applyFont="1" applyBorder="1" applyAlignment="1">
      <alignment horizontal="right"/>
    </xf>
    <xf numFmtId="0" fontId="36" fillId="0" borderId="23" xfId="0" applyFont="1" applyBorder="1" applyAlignment="1">
      <alignment horizontal="left" vertical="center"/>
    </xf>
    <xf numFmtId="0" fontId="33" fillId="3" borderId="1" xfId="0" applyFont="1" applyFill="1" applyBorder="1" applyAlignment="1">
      <alignment horizontal="center"/>
    </xf>
    <xf numFmtId="0" fontId="37" fillId="0" borderId="1" xfId="0" applyFont="1" applyBorder="1" applyProtection="1">
      <protection locked="0"/>
    </xf>
    <xf numFmtId="0" fontId="37" fillId="0" borderId="1" xfId="0" applyFont="1" applyBorder="1"/>
    <xf numFmtId="44" fontId="37" fillId="0" borderId="1" xfId="1" applyFont="1" applyBorder="1"/>
    <xf numFmtId="0" fontId="38" fillId="0" borderId="0" xfId="0" applyFont="1"/>
    <xf numFmtId="0" fontId="39" fillId="0" borderId="1" xfId="0" applyFont="1" applyBorder="1" applyAlignment="1" applyProtection="1">
      <alignment horizontal="center"/>
      <protection locked="0"/>
    </xf>
    <xf numFmtId="44" fontId="37" fillId="0" borderId="1" xfId="0" applyNumberFormat="1" applyFont="1" applyBorder="1"/>
    <xf numFmtId="0" fontId="33" fillId="0" borderId="0" xfId="0" applyFont="1" applyAlignment="1">
      <alignment horizontal="center"/>
    </xf>
    <xf numFmtId="0" fontId="37" fillId="0" borderId="1" xfId="0" applyFont="1" applyBorder="1" applyAlignment="1" applyProtection="1">
      <alignment horizontal="left"/>
      <protection locked="0"/>
    </xf>
    <xf numFmtId="7" fontId="37" fillId="0" borderId="1" xfId="0" applyNumberFormat="1" applyFont="1" applyBorder="1"/>
    <xf numFmtId="0" fontId="40" fillId="5" borderId="15" xfId="0" applyFont="1" applyFill="1" applyBorder="1" applyAlignment="1">
      <alignment horizontal="left"/>
    </xf>
    <xf numFmtId="0" fontId="40" fillId="5" borderId="16" xfId="0" applyFont="1" applyFill="1" applyBorder="1" applyAlignment="1">
      <alignment horizontal="left"/>
    </xf>
    <xf numFmtId="0" fontId="40" fillId="5" borderId="17" xfId="0" applyFont="1" applyFill="1" applyBorder="1" applyAlignment="1">
      <alignment horizontal="left"/>
    </xf>
    <xf numFmtId="44" fontId="40" fillId="5" borderId="15" xfId="1" applyFont="1" applyFill="1" applyBorder="1" applyAlignment="1">
      <alignment horizontal="center"/>
    </xf>
    <xf numFmtId="0" fontId="41" fillId="3" borderId="15" xfId="0" applyFont="1" applyFill="1" applyBorder="1" applyAlignment="1">
      <alignment horizontal="left"/>
    </xf>
    <xf numFmtId="0" fontId="41" fillId="3" borderId="16" xfId="0" applyFont="1" applyFill="1" applyBorder="1" applyAlignment="1">
      <alignment horizontal="left"/>
    </xf>
    <xf numFmtId="0" fontId="41" fillId="3" borderId="17" xfId="0" applyFont="1" applyFill="1" applyBorder="1" applyAlignment="1">
      <alignment horizontal="left"/>
    </xf>
    <xf numFmtId="44" fontId="40" fillId="3" borderId="15" xfId="1" applyFont="1" applyFill="1" applyBorder="1" applyAlignment="1">
      <alignment horizontal="center"/>
    </xf>
    <xf numFmtId="0" fontId="44" fillId="0" borderId="0" xfId="0" applyFont="1" applyAlignment="1">
      <alignment vertical="center"/>
    </xf>
    <xf numFmtId="0" fontId="45" fillId="0" borderId="0" xfId="0" applyFont="1" applyAlignment="1">
      <alignment vertical="center" wrapText="1"/>
    </xf>
    <xf numFmtId="0" fontId="46" fillId="0" borderId="0" xfId="0" applyFont="1" applyAlignment="1">
      <alignment vertical="center" wrapText="1"/>
    </xf>
    <xf numFmtId="0" fontId="47" fillId="9" borderId="7" xfId="2" applyFont="1" applyFill="1" applyBorder="1" applyAlignment="1">
      <alignment wrapText="1"/>
    </xf>
    <xf numFmtId="0" fontId="37" fillId="0" borderId="0" xfId="0" applyFont="1" applyAlignment="1">
      <alignment horizontal="right" vertical="center"/>
    </xf>
    <xf numFmtId="0" fontId="47" fillId="9" borderId="41" xfId="2" applyFont="1" applyFill="1" applyBorder="1" applyAlignment="1" applyProtection="1">
      <alignment vertical="center" wrapText="1"/>
      <protection locked="0"/>
    </xf>
    <xf numFmtId="0" fontId="48" fillId="0" borderId="0" xfId="2" applyFont="1" applyFill="1" applyBorder="1" applyAlignment="1" applyProtection="1">
      <alignment vertical="center" wrapText="1"/>
      <protection locked="0"/>
    </xf>
    <xf numFmtId="0" fontId="48" fillId="0" borderId="34" xfId="2" applyFont="1" applyFill="1" applyBorder="1" applyAlignment="1" applyProtection="1">
      <alignment vertical="center" wrapText="1"/>
      <protection locked="0"/>
    </xf>
    <xf numFmtId="0" fontId="49" fillId="0" borderId="0" xfId="0" applyFont="1" applyAlignment="1">
      <alignment horizontal="center" vertical="center"/>
    </xf>
    <xf numFmtId="0" fontId="50" fillId="0" borderId="0" xfId="0" applyFont="1" applyAlignment="1">
      <alignment horizontal="left" vertical="center"/>
    </xf>
    <xf numFmtId="0" fontId="50" fillId="0" borderId="0" xfId="0" applyFont="1" applyAlignment="1">
      <alignment horizontal="center" vertical="center"/>
    </xf>
    <xf numFmtId="0" fontId="49" fillId="0" borderId="0" xfId="0" applyFont="1" applyAlignment="1">
      <alignment horizontal="left" vertical="center"/>
    </xf>
    <xf numFmtId="0" fontId="46" fillId="0" borderId="0" xfId="0" applyFont="1" applyAlignment="1">
      <alignment horizontal="center" vertical="center"/>
    </xf>
    <xf numFmtId="0" fontId="46" fillId="0" borderId="0" xfId="0" applyFont="1" applyAlignment="1">
      <alignment horizontal="center" vertical="center" wrapText="1"/>
    </xf>
    <xf numFmtId="0" fontId="52" fillId="0" borderId="0" xfId="0" applyFont="1" applyAlignment="1">
      <alignment vertical="center"/>
    </xf>
    <xf numFmtId="0" fontId="36" fillId="0" borderId="0" xfId="0" applyFont="1"/>
    <xf numFmtId="44" fontId="36" fillId="0" borderId="0" xfId="1" applyFont="1" applyBorder="1"/>
    <xf numFmtId="49" fontId="36" fillId="0" borderId="0" xfId="0" applyNumberFormat="1" applyFont="1"/>
    <xf numFmtId="164" fontId="36" fillId="0" borderId="0" xfId="0" applyNumberFormat="1" applyFont="1" applyAlignment="1">
      <alignment horizontal="right"/>
    </xf>
    <xf numFmtId="0" fontId="55" fillId="0" borderId="0" xfId="0" applyFont="1" applyAlignment="1">
      <alignment horizontal="center"/>
    </xf>
    <xf numFmtId="44" fontId="55" fillId="0" borderId="0" xfId="1" applyFont="1" applyBorder="1" applyAlignment="1">
      <alignment horizontal="center"/>
    </xf>
    <xf numFmtId="49" fontId="55" fillId="0" borderId="0" xfId="0" applyNumberFormat="1" applyFont="1" applyAlignment="1">
      <alignment horizontal="center"/>
    </xf>
    <xf numFmtId="164" fontId="55" fillId="0" borderId="0" xfId="0" applyNumberFormat="1" applyFont="1" applyAlignment="1">
      <alignment horizontal="left"/>
    </xf>
    <xf numFmtId="0" fontId="36" fillId="0" borderId="0" xfId="0" applyFont="1" applyAlignment="1">
      <alignment vertical="center"/>
    </xf>
    <xf numFmtId="0" fontId="56" fillId="0" borderId="0" xfId="0" applyFont="1" applyAlignment="1">
      <alignment horizontal="right"/>
    </xf>
    <xf numFmtId="44" fontId="36" fillId="0" borderId="0" xfId="1" applyFont="1" applyAlignment="1">
      <alignment vertical="center"/>
    </xf>
    <xf numFmtId="0" fontId="56" fillId="0" borderId="0" xfId="0" applyFont="1" applyAlignment="1">
      <alignment horizontal="left"/>
    </xf>
    <xf numFmtId="49" fontId="56" fillId="0" borderId="0" xfId="0" applyNumberFormat="1" applyFont="1" applyAlignment="1">
      <alignment horizontal="center"/>
    </xf>
    <xf numFmtId="164" fontId="56" fillId="0" borderId="0" xfId="1" applyNumberFormat="1" applyFont="1" applyBorder="1" applyAlignment="1">
      <alignment horizontal="right"/>
    </xf>
    <xf numFmtId="44" fontId="36" fillId="0" borderId="0" xfId="1" applyFont="1"/>
    <xf numFmtId="0" fontId="56" fillId="7" borderId="0" xfId="0" applyFont="1" applyFill="1" applyAlignment="1">
      <alignment horizontal="right"/>
    </xf>
    <xf numFmtId="0" fontId="36" fillId="0" borderId="0" xfId="0" applyFont="1" applyAlignment="1">
      <alignment horizontal="right"/>
    </xf>
    <xf numFmtId="0" fontId="57" fillId="0" borderId="0" xfId="0" applyFont="1"/>
    <xf numFmtId="164" fontId="56" fillId="0" borderId="0" xfId="0" applyNumberFormat="1" applyFont="1" applyAlignment="1">
      <alignment horizontal="right"/>
    </xf>
    <xf numFmtId="0" fontId="56" fillId="0" borderId="0" xfId="0" applyFont="1" applyAlignment="1">
      <alignment horizontal="left" vertical="center" wrapText="1"/>
    </xf>
    <xf numFmtId="164" fontId="56" fillId="0" borderId="0" xfId="1" applyNumberFormat="1" applyFont="1" applyBorder="1" applyAlignment="1">
      <alignment horizontal="right" vertical="center"/>
    </xf>
    <xf numFmtId="0" fontId="56" fillId="0" borderId="0" xfId="0" applyFont="1"/>
    <xf numFmtId="164" fontId="56" fillId="0" borderId="0" xfId="1" applyNumberFormat="1" applyFont="1" applyAlignment="1">
      <alignment horizontal="right"/>
    </xf>
    <xf numFmtId="0" fontId="55" fillId="0" borderId="0" xfId="0" applyFont="1" applyAlignment="1">
      <alignment horizontal="left" vertical="center" wrapText="1"/>
    </xf>
    <xf numFmtId="0" fontId="58" fillId="0" borderId="0" xfId="0" applyFont="1" applyAlignment="1">
      <alignment horizontal="left"/>
    </xf>
    <xf numFmtId="164" fontId="56" fillId="0" borderId="0" xfId="1" applyNumberFormat="1" applyFont="1" applyFill="1" applyBorder="1" applyAlignment="1">
      <alignment horizontal="right" vertical="center"/>
    </xf>
    <xf numFmtId="0" fontId="55" fillId="0" borderId="0" xfId="0" applyFont="1"/>
    <xf numFmtId="49" fontId="36" fillId="0" borderId="0" xfId="0" applyNumberFormat="1" applyFont="1" applyAlignment="1">
      <alignment horizontal="center"/>
    </xf>
    <xf numFmtId="164" fontId="55" fillId="0" borderId="0" xfId="0" applyNumberFormat="1" applyFont="1" applyAlignment="1">
      <alignment horizontal="right"/>
    </xf>
    <xf numFmtId="164" fontId="54" fillId="0" borderId="0" xfId="0" applyNumberFormat="1" applyFont="1" applyAlignment="1">
      <alignment horizontal="right"/>
    </xf>
    <xf numFmtId="44" fontId="36" fillId="0" borderId="0" xfId="1" applyFont="1" applyFill="1" applyBorder="1"/>
    <xf numFmtId="164" fontId="36" fillId="0" borderId="0" xfId="1" applyNumberFormat="1" applyFont="1" applyBorder="1" applyAlignment="1">
      <alignment horizontal="right"/>
    </xf>
    <xf numFmtId="0" fontId="55" fillId="0" borderId="0" xfId="0" applyFont="1" applyAlignment="1">
      <alignment vertical="center"/>
    </xf>
    <xf numFmtId="0" fontId="56" fillId="8" borderId="0" xfId="0" applyFont="1" applyFill="1" applyAlignment="1">
      <alignment horizontal="left"/>
    </xf>
    <xf numFmtId="0" fontId="56" fillId="0" borderId="0" xfId="0" applyFont="1" applyAlignment="1">
      <alignment vertical="center"/>
    </xf>
    <xf numFmtId="49" fontId="54" fillId="0" borderId="0" xfId="0" applyNumberFormat="1" applyFont="1" applyAlignment="1">
      <alignment horizontal="center"/>
    </xf>
    <xf numFmtId="0" fontId="36" fillId="8" borderId="0" xfId="0" applyFont="1" applyFill="1"/>
    <xf numFmtId="0" fontId="36" fillId="0" borderId="0" xfId="0" applyFont="1" applyAlignment="1">
      <alignment horizontal="left"/>
    </xf>
    <xf numFmtId="0" fontId="36" fillId="8" borderId="0" xfId="0" applyFont="1" applyFill="1" applyAlignment="1">
      <alignment horizontal="left"/>
    </xf>
    <xf numFmtId="164" fontId="56" fillId="0" borderId="0" xfId="1" applyNumberFormat="1" applyFont="1" applyAlignment="1">
      <alignment horizontal="right" vertical="center"/>
    </xf>
    <xf numFmtId="0" fontId="35" fillId="0" borderId="3" xfId="0" applyFont="1" applyBorder="1" applyAlignment="1" applyProtection="1">
      <alignment horizontal="center" vertical="center"/>
      <protection locked="0"/>
    </xf>
    <xf numFmtId="0" fontId="35" fillId="0" borderId="4" xfId="0" applyFont="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35" fillId="0" borderId="9" xfId="0" applyFont="1" applyBorder="1" applyAlignment="1" applyProtection="1">
      <alignment horizontal="center" vertical="center"/>
      <protection locked="0"/>
    </xf>
    <xf numFmtId="0" fontId="43" fillId="0" borderId="0" xfId="0" applyFont="1" applyAlignment="1">
      <alignment horizontal="center" wrapText="1"/>
    </xf>
    <xf numFmtId="0" fontId="43" fillId="0" borderId="22" xfId="0" applyFont="1" applyBorder="1" applyAlignment="1">
      <alignment horizontal="center" wrapText="1"/>
    </xf>
    <xf numFmtId="0" fontId="11" fillId="3" borderId="0" xfId="0" applyFont="1" applyFill="1" applyAlignment="1">
      <alignment horizontal="center"/>
    </xf>
    <xf numFmtId="0" fontId="31" fillId="5" borderId="12" xfId="0" applyFont="1" applyFill="1" applyBorder="1" applyAlignment="1">
      <alignment horizontal="center" vertical="center"/>
    </xf>
    <xf numFmtId="0" fontId="31" fillId="5" borderId="13" xfId="0" applyFont="1" applyFill="1" applyBorder="1" applyAlignment="1">
      <alignment horizontal="center" vertical="center"/>
    </xf>
    <xf numFmtId="0" fontId="3" fillId="0" borderId="0" xfId="0" applyFont="1" applyAlignment="1">
      <alignment horizontal="left" vertical="center" wrapText="1"/>
    </xf>
    <xf numFmtId="0" fontId="4" fillId="0" borderId="0" xfId="0" applyFont="1" applyAlignment="1">
      <alignment horizontal="left"/>
    </xf>
    <xf numFmtId="0" fontId="3" fillId="0" borderId="0" xfId="0" applyFont="1" applyAlignment="1">
      <alignment horizontal="left"/>
    </xf>
    <xf numFmtId="0" fontId="4" fillId="0" borderId="0" xfId="0" applyFont="1" applyAlignment="1">
      <alignment horizontal="left" vertical="center" wrapText="1"/>
    </xf>
    <xf numFmtId="0" fontId="9" fillId="0" borderId="0" xfId="0" applyFont="1" applyAlignment="1">
      <alignment horizontal="center"/>
    </xf>
    <xf numFmtId="0" fontId="37" fillId="0" borderId="1" xfId="0" applyFont="1" applyBorder="1" applyAlignment="1" applyProtection="1">
      <alignment horizontal="center"/>
      <protection locked="0"/>
    </xf>
    <xf numFmtId="0" fontId="53" fillId="0" borderId="2" xfId="0" applyFont="1" applyBorder="1" applyAlignment="1">
      <alignment horizontal="center" vertical="center"/>
    </xf>
    <xf numFmtId="0" fontId="53" fillId="0" borderId="3" xfId="0" applyFont="1" applyBorder="1" applyAlignment="1">
      <alignment horizontal="center" vertical="center"/>
    </xf>
    <xf numFmtId="0" fontId="53" fillId="0" borderId="4" xfId="0" applyFont="1" applyBorder="1" applyAlignment="1">
      <alignment horizontal="center" vertical="center"/>
    </xf>
    <xf numFmtId="0" fontId="53" fillId="0" borderId="5" xfId="0" applyFont="1" applyBorder="1" applyAlignment="1">
      <alignment horizontal="center" vertical="center"/>
    </xf>
    <xf numFmtId="0" fontId="53" fillId="0" borderId="0" xfId="0" applyFont="1" applyAlignment="1">
      <alignment horizontal="center" vertical="center"/>
    </xf>
    <xf numFmtId="0" fontId="53" fillId="0" borderId="6" xfId="0" applyFont="1" applyBorder="1" applyAlignment="1">
      <alignment horizontal="center" vertical="center"/>
    </xf>
    <xf numFmtId="0" fontId="53" fillId="0" borderId="7" xfId="0" applyFont="1" applyBorder="1" applyAlignment="1">
      <alignment horizontal="center" vertical="center"/>
    </xf>
    <xf numFmtId="0" fontId="53" fillId="0" borderId="8" xfId="0" applyFont="1" applyBorder="1" applyAlignment="1">
      <alignment horizontal="center" vertical="center"/>
    </xf>
    <xf numFmtId="0" fontId="53" fillId="0" borderId="9" xfId="0" applyFont="1" applyBorder="1" applyAlignment="1">
      <alignment horizontal="center" vertical="center"/>
    </xf>
    <xf numFmtId="0" fontId="51" fillId="0" borderId="0" xfId="0" applyFont="1" applyAlignment="1">
      <alignment horizontal="center" vertical="center" wrapText="1"/>
    </xf>
    <xf numFmtId="0" fontId="38" fillId="0" borderId="1" xfId="0" applyFont="1" applyBorder="1" applyAlignment="1" applyProtection="1">
      <alignment horizontal="left"/>
      <protection locked="0"/>
    </xf>
    <xf numFmtId="0" fontId="45" fillId="0" borderId="0" xfId="0" applyFont="1" applyAlignment="1">
      <alignment horizontal="center" vertical="center" wrapText="1"/>
    </xf>
    <xf numFmtId="0" fontId="38" fillId="0" borderId="15" xfId="0" applyFont="1" applyBorder="1" applyAlignment="1" applyProtection="1">
      <alignment horizontal="left"/>
      <protection locked="0"/>
    </xf>
    <xf numFmtId="0" fontId="38" fillId="0" borderId="17" xfId="0" applyFont="1" applyBorder="1" applyAlignment="1" applyProtection="1">
      <alignment horizontal="left"/>
      <protection locked="0"/>
    </xf>
    <xf numFmtId="0" fontId="48" fillId="9" borderId="35" xfId="2" applyFont="1" applyFill="1" applyBorder="1" applyAlignment="1" applyProtection="1">
      <alignment horizontal="left" vertical="center" wrapText="1"/>
      <protection locked="0"/>
    </xf>
    <xf numFmtId="0" fontId="48" fillId="9" borderId="36" xfId="2" applyFont="1" applyFill="1" applyBorder="1" applyAlignment="1" applyProtection="1">
      <alignment horizontal="left" vertical="center" wrapText="1"/>
      <protection locked="0"/>
    </xf>
    <xf numFmtId="0" fontId="48" fillId="9" borderId="37" xfId="2" applyFont="1" applyFill="1" applyBorder="1" applyAlignment="1" applyProtection="1">
      <alignment horizontal="left" vertical="center" wrapText="1"/>
      <protection locked="0"/>
    </xf>
    <xf numFmtId="0" fontId="34" fillId="0" borderId="19" xfId="2" applyFont="1" applyBorder="1" applyAlignment="1" applyProtection="1">
      <alignment horizontal="center" vertical="center" wrapText="1"/>
      <protection locked="0"/>
    </xf>
    <xf numFmtId="0" fontId="34" fillId="0" borderId="27" xfId="2" applyFont="1" applyBorder="1" applyAlignment="1" applyProtection="1">
      <alignment horizontal="center" vertical="center" wrapText="1"/>
      <protection locked="0"/>
    </xf>
    <xf numFmtId="0" fontId="34" fillId="0" borderId="8" xfId="2" applyFont="1" applyBorder="1" applyAlignment="1" applyProtection="1">
      <alignment horizontal="center" vertical="center" wrapText="1"/>
      <protection locked="0"/>
    </xf>
    <xf numFmtId="0" fontId="34" fillId="0" borderId="9" xfId="2"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20" xfId="0" applyFont="1" applyBorder="1" applyAlignment="1" applyProtection="1">
      <alignment horizontal="center" vertical="center" wrapText="1"/>
      <protection locked="0"/>
    </xf>
    <xf numFmtId="0" fontId="33" fillId="0" borderId="22" xfId="0" applyFont="1" applyBorder="1" applyAlignment="1" applyProtection="1">
      <alignment horizontal="center" vertical="center" wrapText="1"/>
      <protection locked="0"/>
    </xf>
    <xf numFmtId="0" fontId="33" fillId="0" borderId="23" xfId="0" applyFont="1" applyBorder="1" applyAlignment="1" applyProtection="1">
      <alignment horizontal="center" vertical="center" wrapText="1"/>
      <protection locked="0"/>
    </xf>
    <xf numFmtId="49" fontId="33" fillId="0" borderId="3" xfId="0" quotePrefix="1" applyNumberFormat="1" applyFont="1" applyBorder="1" applyAlignment="1" applyProtection="1">
      <alignment horizontal="center" vertical="center" wrapText="1"/>
      <protection locked="0"/>
    </xf>
    <xf numFmtId="49" fontId="33" fillId="0" borderId="4" xfId="0" applyNumberFormat="1" applyFont="1" applyBorder="1" applyAlignment="1" applyProtection="1">
      <alignment horizontal="center" vertical="center" wrapText="1"/>
      <protection locked="0"/>
    </xf>
    <xf numFmtId="49" fontId="33" fillId="0" borderId="22" xfId="0" applyNumberFormat="1" applyFont="1" applyBorder="1" applyAlignment="1" applyProtection="1">
      <alignment horizontal="center" vertical="center" wrapText="1"/>
      <protection locked="0"/>
    </xf>
    <xf numFmtId="49" fontId="33" fillId="0" borderId="26" xfId="0" applyNumberFormat="1" applyFont="1" applyBorder="1" applyAlignment="1" applyProtection="1">
      <alignment horizontal="center" vertical="center" wrapText="1"/>
      <protection locked="0"/>
    </xf>
    <xf numFmtId="0" fontId="33" fillId="0" borderId="19" xfId="0" applyFont="1" applyBorder="1" applyAlignment="1" applyProtection="1">
      <alignment horizontal="center" vertical="center" wrapText="1"/>
      <protection locked="0"/>
    </xf>
    <xf numFmtId="0" fontId="33" fillId="0" borderId="27"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33" fillId="0" borderId="26" xfId="0" applyFont="1" applyBorder="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33" fillId="0" borderId="21" xfId="0" applyFont="1" applyBorder="1" applyAlignment="1" applyProtection="1">
      <alignment horizontal="center" vertical="center" wrapText="1"/>
      <protection locked="0"/>
    </xf>
    <xf numFmtId="0" fontId="33" fillId="3" borderId="29" xfId="0" applyFont="1" applyFill="1" applyBorder="1" applyAlignment="1">
      <alignment horizontal="left" vertical="top"/>
    </xf>
    <xf numFmtId="0" fontId="33" fillId="3" borderId="30" xfId="0" applyFont="1" applyFill="1" applyBorder="1" applyAlignment="1">
      <alignment horizontal="left" vertical="top"/>
    </xf>
    <xf numFmtId="0" fontId="33" fillId="3" borderId="24" xfId="0" applyFont="1" applyFill="1" applyBorder="1" applyAlignment="1">
      <alignment horizontal="left" vertical="top"/>
    </xf>
    <xf numFmtId="0" fontId="33" fillId="3" borderId="17" xfId="0" applyFont="1" applyFill="1" applyBorder="1" applyAlignment="1">
      <alignment horizontal="left" vertical="top"/>
    </xf>
    <xf numFmtId="0" fontId="33" fillId="0" borderId="28" xfId="0" applyFont="1" applyBorder="1" applyAlignment="1" applyProtection="1">
      <alignment horizontal="center" vertical="center" wrapText="1"/>
      <protection locked="0"/>
    </xf>
    <xf numFmtId="0" fontId="33" fillId="0" borderId="31" xfId="0" applyFont="1" applyBorder="1" applyAlignment="1" applyProtection="1">
      <alignment horizontal="center" vertical="center" wrapText="1"/>
      <protection locked="0"/>
    </xf>
    <xf numFmtId="0" fontId="33" fillId="0" borderId="24" xfId="0" applyFont="1" applyBorder="1" applyAlignment="1">
      <alignment horizontal="center" vertical="top"/>
    </xf>
    <xf numFmtId="0" fontId="33" fillId="0" borderId="16" xfId="0" applyFont="1" applyBorder="1" applyAlignment="1">
      <alignment horizontal="center" vertical="top"/>
    </xf>
    <xf numFmtId="0" fontId="33" fillId="3" borderId="1" xfId="0" applyFont="1" applyFill="1" applyBorder="1" applyAlignment="1">
      <alignment horizontal="center"/>
    </xf>
    <xf numFmtId="0" fontId="42" fillId="0" borderId="0" xfId="0" applyFont="1" applyAlignment="1">
      <alignment horizontal="left" vertical="top" wrapText="1"/>
    </xf>
    <xf numFmtId="0" fontId="47" fillId="9" borderId="2" xfId="2" applyFont="1" applyFill="1" applyBorder="1" applyAlignment="1" applyProtection="1">
      <alignment horizontal="center" vertical="center" wrapText="1"/>
      <protection locked="0"/>
    </xf>
    <xf numFmtId="0" fontId="47" fillId="9" borderId="21" xfId="2" applyFont="1" applyFill="1" applyBorder="1" applyAlignment="1" applyProtection="1">
      <alignment horizontal="center" vertical="center" wrapText="1"/>
      <protection locked="0"/>
    </xf>
    <xf numFmtId="0" fontId="47" fillId="9" borderId="38" xfId="2" applyFont="1" applyFill="1" applyBorder="1" applyAlignment="1">
      <alignment horizontal="center" wrapText="1"/>
    </xf>
    <xf numFmtId="0" fontId="47" fillId="9" borderId="40" xfId="2" applyFont="1" applyFill="1" applyBorder="1" applyAlignment="1">
      <alignment horizontal="center" wrapText="1"/>
    </xf>
    <xf numFmtId="0" fontId="48" fillId="9" borderId="39" xfId="2" applyFont="1" applyFill="1" applyBorder="1" applyAlignment="1" applyProtection="1">
      <alignment horizontal="left" vertical="center" wrapText="1"/>
      <protection locked="0"/>
    </xf>
    <xf numFmtId="0" fontId="48" fillId="9" borderId="3" xfId="2" applyFont="1" applyFill="1" applyBorder="1" applyAlignment="1" applyProtection="1">
      <alignment horizontal="left" vertical="center" wrapText="1"/>
      <protection locked="0"/>
    </xf>
    <xf numFmtId="0" fontId="48" fillId="9" borderId="4" xfId="2" applyFont="1" applyFill="1" applyBorder="1" applyAlignment="1" applyProtection="1">
      <alignment horizontal="left" vertical="center" wrapText="1"/>
      <protection locked="0"/>
    </xf>
    <xf numFmtId="0" fontId="48" fillId="9" borderId="33" xfId="2" applyFont="1" applyFill="1" applyBorder="1" applyAlignment="1" applyProtection="1">
      <alignment horizontal="left" vertical="center" wrapText="1"/>
      <protection locked="0"/>
    </xf>
    <xf numFmtId="0" fontId="48" fillId="9" borderId="0" xfId="2" applyFont="1" applyFill="1" applyBorder="1" applyAlignment="1" applyProtection="1">
      <alignment horizontal="left" vertical="center" wrapText="1"/>
      <protection locked="0"/>
    </xf>
    <xf numFmtId="0" fontId="48" fillId="9" borderId="6" xfId="2" applyFont="1" applyFill="1" applyBorder="1" applyAlignment="1" applyProtection="1">
      <alignment horizontal="left" vertical="center" wrapText="1"/>
      <protection locked="0"/>
    </xf>
    <xf numFmtId="0" fontId="48" fillId="9" borderId="39" xfId="2" applyFont="1" applyFill="1" applyBorder="1" applyAlignment="1">
      <alignment horizontal="left" wrapText="1"/>
    </xf>
    <xf numFmtId="0" fontId="48" fillId="9" borderId="3" xfId="2" applyFont="1" applyFill="1" applyBorder="1" applyAlignment="1">
      <alignment horizontal="left" wrapText="1"/>
    </xf>
    <xf numFmtId="0" fontId="48" fillId="9" borderId="4" xfId="2" applyFont="1" applyFill="1" applyBorder="1" applyAlignment="1">
      <alignment horizontal="left" wrapText="1"/>
    </xf>
    <xf numFmtId="0" fontId="48" fillId="9" borderId="33" xfId="2" applyFont="1" applyFill="1" applyBorder="1" applyAlignment="1">
      <alignment horizontal="left" wrapText="1"/>
    </xf>
    <xf numFmtId="0" fontId="48" fillId="9" borderId="0" xfId="2" applyFont="1" applyFill="1" applyBorder="1" applyAlignment="1">
      <alignment horizontal="left" wrapText="1"/>
    </xf>
    <xf numFmtId="0" fontId="48" fillId="9" borderId="6" xfId="2" applyFont="1" applyFill="1" applyBorder="1" applyAlignment="1">
      <alignment horizontal="left" wrapText="1"/>
    </xf>
    <xf numFmtId="0" fontId="36" fillId="0" borderId="0" xfId="0" applyFont="1" applyAlignment="1">
      <alignment horizontal="center" vertical="center"/>
    </xf>
    <xf numFmtId="49" fontId="36" fillId="0" borderId="0" xfId="0" applyNumberFormat="1" applyFont="1" applyAlignment="1">
      <alignment horizontal="center" vertical="center" wrapText="1"/>
    </xf>
    <xf numFmtId="49" fontId="36" fillId="0" borderId="0" xfId="0" applyNumberFormat="1" applyFont="1" applyAlignment="1">
      <alignment horizontal="center" vertical="center"/>
    </xf>
  </cellXfs>
  <cellStyles count="4">
    <cellStyle name="Lien hypertexte" xfId="2" builtinId="8"/>
    <cellStyle name="Monétaire" xfId="1" builtinId="4"/>
    <cellStyle name="Normal" xfId="0" builtinId="0"/>
    <cellStyle name="Normal 2" xfId="3" xr:uid="{8D0EE95B-50DF-484C-80D8-3072338F8652}"/>
  </cellStyles>
  <dxfs count="18">
    <dxf>
      <font>
        <b val="0"/>
        <i val="0"/>
        <strike val="0"/>
        <condense val="0"/>
        <extend val="0"/>
        <outline val="0"/>
        <shadow val="0"/>
        <u val="none"/>
        <vertAlign val="baseline"/>
        <sz val="10"/>
        <color auto="1"/>
        <name val="NouvelR"/>
        <scheme val="none"/>
      </font>
      <numFmt numFmtId="164" formatCode="#,##0.00\ &quot;€&quot;"/>
      <alignment horizontal="right" textRotation="0" wrapText="0" indent="0" justifyLastLine="0" shrinkToFit="0" readingOrder="0"/>
    </dxf>
    <dxf>
      <font>
        <b val="0"/>
        <i val="0"/>
        <strike val="0"/>
        <condense val="0"/>
        <extend val="0"/>
        <outline val="0"/>
        <shadow val="0"/>
        <u val="none"/>
        <vertAlign val="baseline"/>
        <sz val="10"/>
        <color auto="1"/>
        <name val="NouvelR"/>
        <scheme val="none"/>
      </font>
      <numFmt numFmtId="30" formatCode="@"/>
      <alignment horizontal="center" vertical="bottom" textRotation="0" wrapText="0" indent="0" justifyLastLine="0" shrinkToFit="0" readingOrder="0"/>
    </dxf>
    <dxf>
      <font>
        <b val="0"/>
        <i val="0"/>
        <strike val="0"/>
        <condense val="0"/>
        <extend val="0"/>
        <outline val="0"/>
        <shadow val="0"/>
        <u val="none"/>
        <vertAlign val="baseline"/>
        <sz val="10"/>
        <color auto="1"/>
        <name val="NouvelR"/>
        <scheme val="none"/>
      </font>
      <alignment horizontal="left" vertical="bottom" textRotation="0" wrapText="0" indent="0" justifyLastLine="0" shrinkToFit="0" readingOrder="0"/>
    </dxf>
    <dxf>
      <font>
        <b val="0"/>
        <i val="0"/>
        <strike val="0"/>
        <condense val="0"/>
        <extend val="0"/>
        <outline val="0"/>
        <shadow val="0"/>
        <u val="none"/>
        <vertAlign val="baseline"/>
        <sz val="10"/>
        <color theme="1"/>
        <name val="NouvelR"/>
        <scheme val="none"/>
      </font>
    </dxf>
    <dxf>
      <font>
        <b val="0"/>
        <i val="0"/>
        <strike val="0"/>
        <condense val="0"/>
        <extend val="0"/>
        <outline val="0"/>
        <shadow val="0"/>
        <u val="none"/>
        <vertAlign val="baseline"/>
        <sz val="10"/>
        <color theme="1"/>
        <name val="NouvelR"/>
        <scheme val="none"/>
      </font>
    </dxf>
    <dxf>
      <font>
        <strike val="0"/>
        <outline val="0"/>
        <shadow val="0"/>
        <u val="none"/>
        <vertAlign val="baseline"/>
        <name val="NouvelR"/>
        <scheme val="none"/>
      </font>
    </dxf>
    <dxf>
      <font>
        <b/>
        <i val="0"/>
        <strike val="0"/>
        <condense val="0"/>
        <extend val="0"/>
        <outline val="0"/>
        <shadow val="0"/>
        <u val="none"/>
        <vertAlign val="baseline"/>
        <sz val="10"/>
        <color theme="1"/>
        <name val="NouvelR"/>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NouvelR"/>
        <scheme val="none"/>
      </font>
    </dxf>
    <dxf>
      <font>
        <b val="0"/>
        <i val="0"/>
        <strike val="0"/>
        <condense val="0"/>
        <extend val="0"/>
        <outline val="0"/>
        <shadow val="0"/>
        <u val="none"/>
        <vertAlign val="baseline"/>
        <sz val="10"/>
        <color theme="1"/>
        <name val="NouvelR"/>
        <scheme val="none"/>
      </font>
    </dxf>
    <dxf>
      <font>
        <b val="0"/>
        <i val="0"/>
        <strike val="0"/>
        <condense val="0"/>
        <extend val="0"/>
        <outline val="0"/>
        <shadow val="0"/>
        <u val="none"/>
        <vertAlign val="baseline"/>
        <sz val="10"/>
        <color theme="1"/>
        <name val="NouvelR"/>
        <scheme val="none"/>
      </font>
      <fill>
        <patternFill patternType="none">
          <fgColor indexed="64"/>
          <bgColor indexed="65"/>
        </patternFill>
      </fill>
    </dxf>
    <dxf>
      <font>
        <b val="0"/>
        <i val="0"/>
        <strike val="0"/>
        <condense val="0"/>
        <extend val="0"/>
        <outline val="0"/>
        <shadow val="0"/>
        <u val="none"/>
        <vertAlign val="baseline"/>
        <sz val="10"/>
        <color theme="1"/>
        <name val="NouvelR"/>
        <scheme val="none"/>
      </font>
    </dxf>
    <dxf>
      <font>
        <b val="0"/>
        <i val="0"/>
        <strike val="0"/>
        <condense val="0"/>
        <extend val="0"/>
        <outline val="0"/>
        <shadow val="0"/>
        <u val="none"/>
        <vertAlign val="baseline"/>
        <sz val="10"/>
        <color theme="1"/>
        <name val="NouvelR"/>
        <scheme val="none"/>
      </font>
      <alignment horizontal="general" vertical="center" textRotation="0" wrapText="0" indent="0" justifyLastLine="0" shrinkToFit="0" readingOrder="0"/>
    </dxf>
    <dxf>
      <font>
        <strike val="0"/>
        <outline val="0"/>
        <shadow val="0"/>
        <u val="none"/>
        <vertAlign val="baseline"/>
        <name val="NouvelR"/>
        <scheme val="none"/>
      </font>
    </dxf>
    <dxf>
      <font>
        <b/>
        <i val="0"/>
        <strike val="0"/>
        <condense val="0"/>
        <extend val="0"/>
        <outline val="0"/>
        <shadow val="0"/>
        <u val="none"/>
        <vertAlign val="baseline"/>
        <sz val="10"/>
        <color theme="1"/>
        <name val="NouvelR"/>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NouvelR"/>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NouvelR"/>
        <scheme val="none"/>
      </font>
      <alignment horizontal="general" vertical="center" textRotation="0" wrapText="0" indent="0" justifyLastLine="0" shrinkToFit="0" readingOrder="0"/>
    </dxf>
    <dxf>
      <font>
        <b/>
        <i val="0"/>
        <strike val="0"/>
        <condense val="0"/>
        <extend val="0"/>
        <outline val="0"/>
        <shadow val="0"/>
        <u val="none"/>
        <vertAlign val="baseline"/>
        <sz val="10"/>
        <color theme="1"/>
        <name val="NouvelR"/>
        <scheme val="none"/>
      </font>
      <alignment horizontal="center" vertical="bottom" textRotation="0" wrapText="0" indent="0" justifyLastLine="0" shrinkToFit="0" readingOrder="0"/>
    </dxf>
    <dxf>
      <font>
        <color theme="0" tint="-0.14996795556505021"/>
      </font>
      <fill>
        <patternFill>
          <bgColor theme="0" tint="-0.14996795556505021"/>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checked="Checked" firstButton="1" fmlaLink="Langues!$Y$1"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Radio" checked="Checked" firstButton="1"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image" Target="../media/image9.emf"/><Relationship Id="rId7" Type="http://schemas.openxmlformats.org/officeDocument/2006/relationships/image" Target="../media/image13.emf"/><Relationship Id="rId12" Type="http://schemas.openxmlformats.org/officeDocument/2006/relationships/image" Target="../media/image18.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0" Type="http://schemas.openxmlformats.org/officeDocument/2006/relationships/image" Target="../media/image16.emf"/><Relationship Id="rId4" Type="http://schemas.openxmlformats.org/officeDocument/2006/relationships/image" Target="../media/image10.emf"/><Relationship Id="rId9" Type="http://schemas.openxmlformats.org/officeDocument/2006/relationships/image" Target="../media/image1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4</xdr:col>
      <xdr:colOff>15680</xdr:colOff>
      <xdr:row>23</xdr:row>
      <xdr:rowOff>12245</xdr:rowOff>
    </xdr:from>
    <xdr:to>
      <xdr:col>8</xdr:col>
      <xdr:colOff>12960</xdr:colOff>
      <xdr:row>30</xdr:row>
      <xdr:rowOff>8973</xdr:rowOff>
    </xdr:to>
    <xdr:sp macro="" textlink="">
      <xdr:nvSpPr>
        <xdr:cNvPr id="16" name="Rectangle 15">
          <a:extLst>
            <a:ext uri="{FF2B5EF4-FFF2-40B4-BE49-F238E27FC236}">
              <a16:creationId xmlns:a16="http://schemas.microsoft.com/office/drawing/2014/main" id="{00000000-0008-0000-0000-000010000000}"/>
            </a:ext>
          </a:extLst>
        </xdr:cNvPr>
        <xdr:cNvSpPr/>
      </xdr:nvSpPr>
      <xdr:spPr>
        <a:xfrm>
          <a:off x="3598894" y="4360051"/>
          <a:ext cx="3755444" cy="1273208"/>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22860</xdr:colOff>
          <xdr:row>32</xdr:row>
          <xdr:rowOff>114300</xdr:rowOff>
        </xdr:from>
        <xdr:to>
          <xdr:col>3</xdr:col>
          <xdr:colOff>167640</xdr:colOff>
          <xdr:row>35</xdr:row>
          <xdr:rowOff>91440</xdr:rowOff>
        </xdr:to>
        <xdr:sp macro="" textlink="">
          <xdr:nvSpPr>
            <xdr:cNvPr id="1032" name="Group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33</xdr:row>
          <xdr:rowOff>167640</xdr:rowOff>
        </xdr:from>
        <xdr:to>
          <xdr:col>0</xdr:col>
          <xdr:colOff>434340</xdr:colOff>
          <xdr:row>35</xdr:row>
          <xdr:rowOff>0</xdr:rowOff>
        </xdr:to>
        <xdr:sp macro="" textlink="">
          <xdr:nvSpPr>
            <xdr:cNvPr id="1034" name="Option Button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32</xdr:row>
          <xdr:rowOff>182880</xdr:rowOff>
        </xdr:from>
        <xdr:to>
          <xdr:col>0</xdr:col>
          <xdr:colOff>434340</xdr:colOff>
          <xdr:row>34</xdr:row>
          <xdr:rowOff>22860</xdr:rowOff>
        </xdr:to>
        <xdr:sp macro="" textlink="">
          <xdr:nvSpPr>
            <xdr:cNvPr id="1449" name="Option Button 9" hidden="1">
              <a:extLst>
                <a:ext uri="{63B3BB69-23CF-44E3-9099-C40C66FF867C}">
                  <a14:compatExt spid="_x0000_s1449"/>
                </a:ext>
                <a:ext uri="{FF2B5EF4-FFF2-40B4-BE49-F238E27FC236}">
                  <a16:creationId xmlns:a16="http://schemas.microsoft.com/office/drawing/2014/main" id="{00000000-0008-0000-0000-0000A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xdr:row>
          <xdr:rowOff>0</xdr:rowOff>
        </xdr:from>
        <xdr:to>
          <xdr:col>7</xdr:col>
          <xdr:colOff>906780</xdr:colOff>
          <xdr:row>34</xdr:row>
          <xdr:rowOff>0</xdr:rowOff>
        </xdr:to>
        <xdr:sp macro="" textlink="">
          <xdr:nvSpPr>
            <xdr:cNvPr id="1529" name="Group Box 8" hidden="1">
              <a:extLst>
                <a:ext uri="{63B3BB69-23CF-44E3-9099-C40C66FF867C}">
                  <a14:compatExt spid="_x0000_s1529"/>
                </a:ext>
                <a:ext uri="{FF2B5EF4-FFF2-40B4-BE49-F238E27FC236}">
                  <a16:creationId xmlns:a16="http://schemas.microsoft.com/office/drawing/2014/main" id="{00000000-0008-0000-0000-0000F9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0</xdr:rowOff>
        </xdr:from>
        <xdr:to>
          <xdr:col>7</xdr:col>
          <xdr:colOff>906780</xdr:colOff>
          <xdr:row>35</xdr:row>
          <xdr:rowOff>182880</xdr:rowOff>
        </xdr:to>
        <xdr:sp macro="" textlink="">
          <xdr:nvSpPr>
            <xdr:cNvPr id="5647" name="Zone de groupe 1551" hidden="1">
              <a:extLst>
                <a:ext uri="{63B3BB69-23CF-44E3-9099-C40C66FF867C}">
                  <a14:compatExt spid="_x0000_s5647"/>
                </a:ext>
                <a:ext uri="{FF2B5EF4-FFF2-40B4-BE49-F238E27FC236}">
                  <a16:creationId xmlns:a16="http://schemas.microsoft.com/office/drawing/2014/main" id="{00000000-0008-0000-0000-00000F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250371</xdr:colOff>
          <xdr:row>32</xdr:row>
          <xdr:rowOff>161537</xdr:rowOff>
        </xdr:from>
        <xdr:to>
          <xdr:col>7</xdr:col>
          <xdr:colOff>806712</xdr:colOff>
          <xdr:row>34</xdr:row>
          <xdr:rowOff>29159</xdr:rowOff>
        </xdr:to>
        <xdr:grpSp>
          <xdr:nvGrpSpPr>
            <xdr:cNvPr id="24" name="Groupe 23">
              <a:extLst>
                <a:ext uri="{FF2B5EF4-FFF2-40B4-BE49-F238E27FC236}">
                  <a16:creationId xmlns:a16="http://schemas.microsoft.com/office/drawing/2014/main" id="{00000000-0008-0000-0000-000018000000}"/>
                </a:ext>
              </a:extLst>
            </xdr:cNvPr>
            <xdr:cNvGrpSpPr/>
          </xdr:nvGrpSpPr>
          <xdr:grpSpPr>
            <a:xfrm>
              <a:off x="4753791" y="6211817"/>
              <a:ext cx="2126061" cy="233382"/>
              <a:chOff x="4964266" y="6576333"/>
              <a:chExt cx="2189222" cy="256411"/>
            </a:xfrm>
          </xdr:grpSpPr>
          <xdr:sp macro="" textlink="">
            <xdr:nvSpPr>
              <xdr:cNvPr id="10672" name="Case à cocher 2480" hidden="1">
                <a:extLst>
                  <a:ext uri="{63B3BB69-23CF-44E3-9099-C40C66FF867C}">
                    <a14:compatExt spid="_x0000_s10672"/>
                  </a:ext>
                  <a:ext uri="{FF2B5EF4-FFF2-40B4-BE49-F238E27FC236}">
                    <a16:creationId xmlns:a16="http://schemas.microsoft.com/office/drawing/2014/main" id="{00000000-0008-0000-0000-0000B0290000}"/>
                  </a:ext>
                </a:extLst>
              </xdr:cNvPr>
              <xdr:cNvSpPr/>
            </xdr:nvSpPr>
            <xdr:spPr bwMode="auto">
              <a:xfrm>
                <a:off x="6703474" y="6580037"/>
                <a:ext cx="450014" cy="2527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   XL</a:t>
                </a:r>
              </a:p>
            </xdr:txBody>
          </xdr:sp>
          <xdr:sp macro="" textlink="">
            <xdr:nvSpPr>
              <xdr:cNvPr id="10817" name="Case à cocher 2625" hidden="1">
                <a:extLst>
                  <a:ext uri="{63B3BB69-23CF-44E3-9099-C40C66FF867C}">
                    <a14:compatExt spid="_x0000_s10817"/>
                  </a:ext>
                  <a:ext uri="{FF2B5EF4-FFF2-40B4-BE49-F238E27FC236}">
                    <a16:creationId xmlns:a16="http://schemas.microsoft.com/office/drawing/2014/main" id="{00000000-0008-0000-0000-0000412A0000}"/>
                  </a:ext>
                </a:extLst>
              </xdr:cNvPr>
              <xdr:cNvSpPr/>
            </xdr:nvSpPr>
            <xdr:spPr bwMode="auto">
              <a:xfrm>
                <a:off x="5848739" y="6576333"/>
                <a:ext cx="447676" cy="2554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    L</a:t>
                </a:r>
              </a:p>
            </xdr:txBody>
          </xdr:sp>
          <xdr:sp macro="" textlink="">
            <xdr:nvSpPr>
              <xdr:cNvPr id="10818" name="Case à cocher 2626" hidden="1">
                <a:extLst>
                  <a:ext uri="{63B3BB69-23CF-44E3-9099-C40C66FF867C}">
                    <a14:compatExt spid="_x0000_s10818"/>
                  </a:ext>
                  <a:ext uri="{FF2B5EF4-FFF2-40B4-BE49-F238E27FC236}">
                    <a16:creationId xmlns:a16="http://schemas.microsoft.com/office/drawing/2014/main" id="{00000000-0008-0000-0000-0000422A0000}"/>
                  </a:ext>
                </a:extLst>
              </xdr:cNvPr>
              <xdr:cNvSpPr/>
            </xdr:nvSpPr>
            <xdr:spPr bwMode="auto">
              <a:xfrm>
                <a:off x="4964266" y="6576333"/>
                <a:ext cx="447672" cy="2554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    M</a:t>
                </a:r>
              </a:p>
            </xdr:txBody>
          </xdr:sp>
        </xdr:grpSp>
        <xdr:clientData/>
      </xdr:twoCellAnchor>
    </mc:Choice>
    <mc:Fallback/>
  </mc:AlternateContent>
  <xdr:twoCellAnchor>
    <xdr:from>
      <xdr:col>0</xdr:col>
      <xdr:colOff>80805</xdr:colOff>
      <xdr:row>7</xdr:row>
      <xdr:rowOff>92319</xdr:rowOff>
    </xdr:from>
    <xdr:to>
      <xdr:col>3</xdr:col>
      <xdr:colOff>344949</xdr:colOff>
      <xdr:row>18</xdr:row>
      <xdr:rowOff>39984</xdr:rowOff>
    </xdr:to>
    <xdr:sp macro="" textlink="">
      <xdr:nvSpPr>
        <xdr:cNvPr id="69" name="ZoneTexte 68">
          <a:extLst>
            <a:ext uri="{FF2B5EF4-FFF2-40B4-BE49-F238E27FC236}">
              <a16:creationId xmlns:a16="http://schemas.microsoft.com/office/drawing/2014/main" id="{00000000-0008-0000-0000-000045000000}"/>
            </a:ext>
          </a:extLst>
        </xdr:cNvPr>
        <xdr:cNvSpPr txBox="1"/>
      </xdr:nvSpPr>
      <xdr:spPr>
        <a:xfrm>
          <a:off x="80805" y="1527419"/>
          <a:ext cx="2988294" cy="197966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fr-FR" sz="1000" b="1">
            <a:latin typeface="Arial" pitchFamily="34" charset="0"/>
            <a:cs typeface="Arial" pitchFamily="34" charset="0"/>
          </a:endParaRPr>
        </a:p>
        <a:p>
          <a:r>
            <a:rPr lang="fr-FR" sz="1000" b="1">
              <a:latin typeface="NouvelR" pitchFamily="2" charset="0"/>
              <a:cs typeface="Arial" pitchFamily="34" charset="0"/>
            </a:rPr>
            <a:t>DEPARTEMENT PIECES COMPETITION</a:t>
          </a:r>
          <a:r>
            <a:rPr lang="fr-FR" sz="1000" b="1" baseline="0">
              <a:latin typeface="NouvelR" pitchFamily="2" charset="0"/>
              <a:cs typeface="Arial" pitchFamily="34" charset="0"/>
            </a:rPr>
            <a:t> / </a:t>
          </a:r>
          <a:r>
            <a:rPr lang="fr-FR" sz="1000" b="1">
              <a:latin typeface="NouvelR" pitchFamily="2" charset="0"/>
              <a:cs typeface="Arial" pitchFamily="34" charset="0"/>
            </a:rPr>
            <a:t>RACING</a:t>
          </a:r>
          <a:r>
            <a:rPr lang="fr-FR" sz="1000" b="1" baseline="0">
              <a:latin typeface="NouvelR" pitchFamily="2" charset="0"/>
              <a:cs typeface="Arial" pitchFamily="34" charset="0"/>
            </a:rPr>
            <a:t> PARTS DEPARTMENT</a:t>
          </a:r>
          <a:br>
            <a:rPr lang="fr-FR" sz="1000" b="1">
              <a:latin typeface="NouvelR" pitchFamily="2" charset="0"/>
              <a:cs typeface="Arial" pitchFamily="34" charset="0"/>
            </a:rPr>
          </a:br>
          <a:r>
            <a:rPr lang="fr-FR" sz="1600" b="1">
              <a:latin typeface="NouvelR" pitchFamily="2" charset="0"/>
              <a:cs typeface="Arial" pitchFamily="34" charset="0"/>
            </a:rPr>
            <a:t>ALPINE RACING </a:t>
          </a:r>
          <a:br>
            <a:rPr lang="fr-FR" sz="1000">
              <a:latin typeface="NouvelR" pitchFamily="2" charset="0"/>
              <a:cs typeface="Arial" pitchFamily="34" charset="0"/>
            </a:rPr>
          </a:br>
          <a:endParaRPr lang="fr-FR" sz="1000">
            <a:latin typeface="NouvelR" pitchFamily="2" charset="0"/>
            <a:cs typeface="Arial" pitchFamily="34" charset="0"/>
          </a:endParaRPr>
        </a:p>
        <a:p>
          <a:r>
            <a:rPr lang="fr-FR" sz="1000">
              <a:latin typeface="NouvelR" pitchFamily="2" charset="0"/>
              <a:cs typeface="Arial" pitchFamily="34" charset="0"/>
            </a:rPr>
            <a:t>77 rue Louis Blériot – Zone Euro Channel</a:t>
          </a:r>
        </a:p>
        <a:p>
          <a:r>
            <a:rPr lang="fr-FR" sz="1000">
              <a:latin typeface="NouvelR" pitchFamily="2" charset="0"/>
              <a:cs typeface="Arial" pitchFamily="34" charset="0"/>
            </a:rPr>
            <a:t>76 370 Martin Eglise/ France</a:t>
          </a:r>
        </a:p>
        <a:p>
          <a:r>
            <a:rPr lang="fr-FR" sz="1100">
              <a:solidFill>
                <a:schemeClr val="dk1"/>
              </a:solidFill>
              <a:effectLst/>
              <a:latin typeface="+mn-lt"/>
              <a:ea typeface="+mn-ea"/>
              <a:cs typeface="+mn-cs"/>
            </a:rPr>
            <a:t>par </a:t>
          </a:r>
          <a:r>
            <a:rPr lang="fr-FR" sz="1100" b="1">
              <a:solidFill>
                <a:schemeClr val="dk1"/>
              </a:solidFill>
              <a:effectLst/>
              <a:latin typeface="+mn-lt"/>
              <a:ea typeface="+mn-ea"/>
              <a:cs typeface="+mn-cs"/>
            </a:rPr>
            <a:t>BZ Consult Sàrl - Distributeur Alpine Racing</a:t>
          </a:r>
          <a:endParaRPr lang="fr-FR" sz="1000" b="1">
            <a:effectLst/>
          </a:endParaRPr>
        </a:p>
        <a:p>
          <a:r>
            <a:rPr lang="fr-FR" sz="1100">
              <a:solidFill>
                <a:schemeClr val="dk1"/>
              </a:solidFill>
              <a:effectLst/>
              <a:latin typeface="+mn-lt"/>
              <a:ea typeface="+mn-ea"/>
              <a:cs typeface="+mn-cs"/>
            </a:rPr>
            <a:t>Tél : ++41 79 832 23 92 - 0033 6 15 78 49</a:t>
          </a:r>
          <a:r>
            <a:rPr lang="fr-FR" sz="1100" baseline="0">
              <a:solidFill>
                <a:schemeClr val="dk1"/>
              </a:solidFill>
              <a:effectLst/>
              <a:latin typeface="+mn-lt"/>
              <a:ea typeface="+mn-ea"/>
              <a:cs typeface="+mn-cs"/>
            </a:rPr>
            <a:t> 08</a:t>
          </a:r>
          <a:endParaRPr lang="fr-FR" sz="1000">
            <a:effectLst/>
          </a:endParaRPr>
        </a:p>
        <a:p>
          <a:r>
            <a:rPr lang="fr-FR" sz="1000">
              <a:latin typeface="NouvelR" pitchFamily="2" charset="0"/>
              <a:cs typeface="Arial" pitchFamily="34" charset="0"/>
            </a:rPr>
            <a:t>Mail</a:t>
          </a:r>
          <a:r>
            <a:rPr lang="fr-FR" sz="1000" baseline="0">
              <a:latin typeface="NouvelR" pitchFamily="2" charset="0"/>
              <a:cs typeface="Arial" pitchFamily="34" charset="0"/>
            </a:rPr>
            <a:t> :</a:t>
          </a:r>
          <a:r>
            <a:rPr lang="fr-FR" sz="1000">
              <a:latin typeface="NouvelR" pitchFamily="2" charset="0"/>
              <a:cs typeface="Arial" pitchFamily="34" charset="0"/>
            </a:rPr>
            <a:t> direction@bzconsult.ch</a:t>
          </a:r>
          <a:br>
            <a:rPr lang="fr-FR" sz="1000">
              <a:latin typeface="NouvelR" pitchFamily="2" charset="0"/>
              <a:cs typeface="Arial" pitchFamily="34" charset="0"/>
            </a:rPr>
          </a:br>
          <a:r>
            <a:rPr lang="fr-FR" sz="1000">
              <a:latin typeface="Arial" pitchFamily="34" charset="0"/>
              <a:cs typeface="Arial" pitchFamily="34" charset="0"/>
            </a:rPr>
            <a:t> </a:t>
          </a:r>
        </a:p>
      </xdr:txBody>
    </xdr:sp>
    <xdr:clientData/>
  </xdr:twoCellAnchor>
  <xdr:twoCellAnchor>
    <xdr:from>
      <xdr:col>6</xdr:col>
      <xdr:colOff>502958</xdr:colOff>
      <xdr:row>14</xdr:row>
      <xdr:rowOff>123264</xdr:rowOff>
    </xdr:from>
    <xdr:to>
      <xdr:col>7</xdr:col>
      <xdr:colOff>614083</xdr:colOff>
      <xdr:row>17</xdr:row>
      <xdr:rowOff>5789</xdr:rowOff>
    </xdr:to>
    <xdr:grpSp>
      <xdr:nvGrpSpPr>
        <xdr:cNvPr id="70" name="Groupe 69">
          <a:extLst>
            <a:ext uri="{FF2B5EF4-FFF2-40B4-BE49-F238E27FC236}">
              <a16:creationId xmlns:a16="http://schemas.microsoft.com/office/drawing/2014/main" id="{00000000-0008-0000-0000-000046000000}"/>
            </a:ext>
          </a:extLst>
        </xdr:cNvPr>
        <xdr:cNvGrpSpPr/>
      </xdr:nvGrpSpPr>
      <xdr:grpSpPr>
        <a:xfrm>
          <a:off x="5791238" y="2835984"/>
          <a:ext cx="895985" cy="431165"/>
          <a:chOff x="10517188" y="174626"/>
          <a:chExt cx="873125" cy="452438"/>
        </a:xfrm>
      </xdr:grpSpPr>
      <xdr:sp macro="" textlink="">
        <xdr:nvSpPr>
          <xdr:cNvPr id="71" name="ZoneTexte 70">
            <a:extLst>
              <a:ext uri="{FF2B5EF4-FFF2-40B4-BE49-F238E27FC236}">
                <a16:creationId xmlns:a16="http://schemas.microsoft.com/office/drawing/2014/main" id="{00000000-0008-0000-0000-000047000000}"/>
              </a:ext>
            </a:extLst>
          </xdr:cNvPr>
          <xdr:cNvSpPr txBox="1"/>
        </xdr:nvSpPr>
        <xdr:spPr>
          <a:xfrm>
            <a:off x="10517188" y="174626"/>
            <a:ext cx="873125" cy="452438"/>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pic>
        <xdr:nvPicPr>
          <xdr:cNvPr id="72" name="Image 71" descr="Flag of the United Kingdom.svg">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12444" y="230186"/>
            <a:ext cx="685995" cy="34668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782637</xdr:colOff>
      <xdr:row>14</xdr:row>
      <xdr:rowOff>131763</xdr:rowOff>
    </xdr:from>
    <xdr:to>
      <xdr:col>4</xdr:col>
      <xdr:colOff>836612</xdr:colOff>
      <xdr:row>17</xdr:row>
      <xdr:rowOff>14288</xdr:rowOff>
    </xdr:to>
    <xdr:grpSp>
      <xdr:nvGrpSpPr>
        <xdr:cNvPr id="73" name="Groupe 72">
          <a:extLst>
            <a:ext uri="{FF2B5EF4-FFF2-40B4-BE49-F238E27FC236}">
              <a16:creationId xmlns:a16="http://schemas.microsoft.com/office/drawing/2014/main" id="{00000000-0008-0000-0000-000049000000}"/>
            </a:ext>
          </a:extLst>
        </xdr:cNvPr>
        <xdr:cNvGrpSpPr/>
      </xdr:nvGrpSpPr>
      <xdr:grpSpPr>
        <a:xfrm>
          <a:off x="3449637" y="2844483"/>
          <a:ext cx="892175" cy="431165"/>
          <a:chOff x="7540625" y="484188"/>
          <a:chExt cx="873125" cy="452438"/>
        </a:xfrm>
      </xdr:grpSpPr>
      <xdr:sp macro="" textlink="">
        <xdr:nvSpPr>
          <xdr:cNvPr id="74" name="ZoneTexte 73">
            <a:extLst>
              <a:ext uri="{FF2B5EF4-FFF2-40B4-BE49-F238E27FC236}">
                <a16:creationId xmlns:a16="http://schemas.microsoft.com/office/drawing/2014/main" id="{00000000-0008-0000-0000-00004A000000}"/>
              </a:ext>
            </a:extLst>
          </xdr:cNvPr>
          <xdr:cNvSpPr txBox="1"/>
        </xdr:nvSpPr>
        <xdr:spPr>
          <a:xfrm>
            <a:off x="7540625" y="484188"/>
            <a:ext cx="873125" cy="452438"/>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pic>
        <xdr:nvPicPr>
          <xdr:cNvPr id="75" name="Image 74" descr="France">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3813" y="539750"/>
            <a:ext cx="666750" cy="33866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mc:AlternateContent xmlns:mc="http://schemas.openxmlformats.org/markup-compatibility/2006">
    <mc:Choice xmlns:a14="http://schemas.microsoft.com/office/drawing/2010/main" Requires="a14">
      <xdr:twoCellAnchor editAs="oneCell">
        <xdr:from>
          <xdr:col>3</xdr:col>
          <xdr:colOff>792480</xdr:colOff>
          <xdr:row>10</xdr:row>
          <xdr:rowOff>106680</xdr:rowOff>
        </xdr:from>
        <xdr:to>
          <xdr:col>7</xdr:col>
          <xdr:colOff>624840</xdr:colOff>
          <xdr:row>12</xdr:row>
          <xdr:rowOff>175260</xdr:rowOff>
        </xdr:to>
        <xdr:sp macro="" textlink="">
          <xdr:nvSpPr>
            <xdr:cNvPr id="11495" name="Group Box 66" hidden="1">
              <a:extLst>
                <a:ext uri="{63B3BB69-23CF-44E3-9099-C40C66FF867C}">
                  <a14:compatExt spid="_x0000_s11495"/>
                </a:ext>
                <a:ext uri="{FF2B5EF4-FFF2-40B4-BE49-F238E27FC236}">
                  <a16:creationId xmlns:a16="http://schemas.microsoft.com/office/drawing/2014/main" id="{00000000-0008-0000-0000-0000E7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10</xdr:row>
          <xdr:rowOff>182880</xdr:rowOff>
        </xdr:from>
        <xdr:to>
          <xdr:col>4</xdr:col>
          <xdr:colOff>662940</xdr:colOff>
          <xdr:row>12</xdr:row>
          <xdr:rowOff>53340</xdr:rowOff>
        </xdr:to>
        <xdr:sp macro="" textlink="">
          <xdr:nvSpPr>
            <xdr:cNvPr id="11496" name="Option Button 67" hidden="1">
              <a:extLst>
                <a:ext uri="{63B3BB69-23CF-44E3-9099-C40C66FF867C}">
                  <a14:compatExt spid="_x0000_s11496"/>
                </a:ext>
                <a:ext uri="{FF2B5EF4-FFF2-40B4-BE49-F238E27FC236}">
                  <a16:creationId xmlns:a16="http://schemas.microsoft.com/office/drawing/2014/main" id="{00000000-0008-0000-0000-0000E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Français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11</xdr:row>
          <xdr:rowOff>22860</xdr:rowOff>
        </xdr:from>
        <xdr:to>
          <xdr:col>7</xdr:col>
          <xdr:colOff>525780</xdr:colOff>
          <xdr:row>12</xdr:row>
          <xdr:rowOff>53340</xdr:rowOff>
        </xdr:to>
        <xdr:sp macro="" textlink="">
          <xdr:nvSpPr>
            <xdr:cNvPr id="11497" name="Option Button 68" hidden="1">
              <a:extLst>
                <a:ext uri="{63B3BB69-23CF-44E3-9099-C40C66FF867C}">
                  <a14:compatExt spid="_x0000_s11497"/>
                </a:ext>
                <a:ext uri="{FF2B5EF4-FFF2-40B4-BE49-F238E27FC236}">
                  <a16:creationId xmlns:a16="http://schemas.microsoft.com/office/drawing/2014/main" id="{00000000-0008-0000-0000-0000E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English</a:t>
              </a:r>
            </a:p>
          </xdr:txBody>
        </xdr:sp>
        <xdr:clientData/>
      </xdr:twoCellAnchor>
    </mc:Choice>
    <mc:Fallback/>
  </mc:AlternateContent>
  <xdr:twoCellAnchor>
    <xdr:from>
      <xdr:col>4</xdr:col>
      <xdr:colOff>841664</xdr:colOff>
      <xdr:row>8</xdr:row>
      <xdr:rowOff>35651</xdr:rowOff>
    </xdr:from>
    <xdr:to>
      <xdr:col>6</xdr:col>
      <xdr:colOff>502228</xdr:colOff>
      <xdr:row>9</xdr:row>
      <xdr:rowOff>79812</xdr:rowOff>
    </xdr:to>
    <xdr:sp macro="" textlink="">
      <xdr:nvSpPr>
        <xdr:cNvPr id="79" name="ZoneTexte 78">
          <a:extLst>
            <a:ext uri="{FF2B5EF4-FFF2-40B4-BE49-F238E27FC236}">
              <a16:creationId xmlns:a16="http://schemas.microsoft.com/office/drawing/2014/main" id="{00000000-0008-0000-0000-00004F000000}"/>
            </a:ext>
          </a:extLst>
        </xdr:cNvPr>
        <xdr:cNvSpPr txBox="1"/>
      </xdr:nvSpPr>
      <xdr:spPr>
        <a:xfrm>
          <a:off x="4423064" y="1654901"/>
          <a:ext cx="1476664" cy="228311"/>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ysClr val="windowText" lastClr="000000"/>
              </a:solidFill>
              <a:latin typeface="NouvelR" pitchFamily="2" charset="0"/>
            </a:rPr>
            <a:t>Langue</a:t>
          </a:r>
          <a:r>
            <a:rPr lang="en-US" sz="1100" b="1">
              <a:solidFill>
                <a:sysClr val="windowText" lastClr="000000"/>
              </a:solidFill>
            </a:rPr>
            <a:t> / Language</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33</xdr:row>
          <xdr:rowOff>0</xdr:rowOff>
        </xdr:from>
        <xdr:to>
          <xdr:col>7</xdr:col>
          <xdr:colOff>906780</xdr:colOff>
          <xdr:row>34</xdr:row>
          <xdr:rowOff>15240</xdr:rowOff>
        </xdr:to>
        <xdr:sp macro="" textlink="">
          <xdr:nvSpPr>
            <xdr:cNvPr id="11498" name="Group Box 8" hidden="1">
              <a:extLst>
                <a:ext uri="{63B3BB69-23CF-44E3-9099-C40C66FF867C}">
                  <a14:compatExt spid="_x0000_s11498"/>
                </a:ext>
                <a:ext uri="{FF2B5EF4-FFF2-40B4-BE49-F238E27FC236}">
                  <a16:creationId xmlns:a16="http://schemas.microsoft.com/office/drawing/2014/main" id="{00000000-0008-0000-0000-0000EA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0</xdr:rowOff>
        </xdr:from>
        <xdr:to>
          <xdr:col>7</xdr:col>
          <xdr:colOff>906780</xdr:colOff>
          <xdr:row>35</xdr:row>
          <xdr:rowOff>182880</xdr:rowOff>
        </xdr:to>
        <xdr:sp macro="" textlink="">
          <xdr:nvSpPr>
            <xdr:cNvPr id="11499" name="Zone de groupe 1551" hidden="1">
              <a:extLst>
                <a:ext uri="{63B3BB69-23CF-44E3-9099-C40C66FF867C}">
                  <a14:compatExt spid="_x0000_s11499"/>
                </a:ext>
                <a:ext uri="{FF2B5EF4-FFF2-40B4-BE49-F238E27FC236}">
                  <a16:creationId xmlns:a16="http://schemas.microsoft.com/office/drawing/2014/main" id="{00000000-0008-0000-0000-0000EB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250371</xdr:colOff>
          <xdr:row>32</xdr:row>
          <xdr:rowOff>161537</xdr:rowOff>
        </xdr:from>
        <xdr:to>
          <xdr:col>7</xdr:col>
          <xdr:colOff>806712</xdr:colOff>
          <xdr:row>34</xdr:row>
          <xdr:rowOff>29159</xdr:rowOff>
        </xdr:to>
        <xdr:grpSp>
          <xdr:nvGrpSpPr>
            <xdr:cNvPr id="85" name="Groupe 84">
              <a:extLst>
                <a:ext uri="{FF2B5EF4-FFF2-40B4-BE49-F238E27FC236}">
                  <a16:creationId xmlns:a16="http://schemas.microsoft.com/office/drawing/2014/main" id="{00000000-0008-0000-0000-000055000000}"/>
                </a:ext>
              </a:extLst>
            </xdr:cNvPr>
            <xdr:cNvGrpSpPr/>
          </xdr:nvGrpSpPr>
          <xdr:grpSpPr>
            <a:xfrm>
              <a:off x="4753791" y="6211817"/>
              <a:ext cx="2126061" cy="233382"/>
              <a:chOff x="4964275" y="6576333"/>
              <a:chExt cx="2189203" cy="256556"/>
            </a:xfrm>
          </xdr:grpSpPr>
          <xdr:sp macro="" textlink="">
            <xdr:nvSpPr>
              <xdr:cNvPr id="11500" name="Case à cocher 3308" hidden="1">
                <a:extLst>
                  <a:ext uri="{63B3BB69-23CF-44E3-9099-C40C66FF867C}">
                    <a14:compatExt spid="_x0000_s11500"/>
                  </a:ext>
                  <a:ext uri="{FF2B5EF4-FFF2-40B4-BE49-F238E27FC236}">
                    <a16:creationId xmlns:a16="http://schemas.microsoft.com/office/drawing/2014/main" id="{00000000-0008-0000-0000-0000EC2C0000}"/>
                  </a:ext>
                </a:extLst>
              </xdr:cNvPr>
              <xdr:cNvSpPr/>
            </xdr:nvSpPr>
            <xdr:spPr bwMode="auto">
              <a:xfrm>
                <a:off x="6703467" y="6580175"/>
                <a:ext cx="450011" cy="2527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   XL</a:t>
                </a:r>
              </a:p>
            </xdr:txBody>
          </xdr:sp>
          <xdr:sp macro="" textlink="">
            <xdr:nvSpPr>
              <xdr:cNvPr id="11501" name="Case à cocher 3309" hidden="1">
                <a:extLst>
                  <a:ext uri="{63B3BB69-23CF-44E3-9099-C40C66FF867C}">
                    <a14:compatExt spid="_x0000_s11501"/>
                  </a:ext>
                  <a:ext uri="{FF2B5EF4-FFF2-40B4-BE49-F238E27FC236}">
                    <a16:creationId xmlns:a16="http://schemas.microsoft.com/office/drawing/2014/main" id="{00000000-0008-0000-0000-0000ED2C0000}"/>
                  </a:ext>
                </a:extLst>
              </xdr:cNvPr>
              <xdr:cNvSpPr/>
            </xdr:nvSpPr>
            <xdr:spPr bwMode="auto">
              <a:xfrm>
                <a:off x="5848738" y="6576333"/>
                <a:ext cx="447673" cy="2554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    L</a:t>
                </a:r>
              </a:p>
            </xdr:txBody>
          </xdr:sp>
          <xdr:sp macro="" textlink="">
            <xdr:nvSpPr>
              <xdr:cNvPr id="11502" name="Case à cocher 3310" hidden="1">
                <a:extLst>
                  <a:ext uri="{63B3BB69-23CF-44E3-9099-C40C66FF867C}">
                    <a14:compatExt spid="_x0000_s11502"/>
                  </a:ext>
                  <a:ext uri="{FF2B5EF4-FFF2-40B4-BE49-F238E27FC236}">
                    <a16:creationId xmlns:a16="http://schemas.microsoft.com/office/drawing/2014/main" id="{00000000-0008-0000-0000-0000EE2C0000}"/>
                  </a:ext>
                </a:extLst>
              </xdr:cNvPr>
              <xdr:cNvSpPr/>
            </xdr:nvSpPr>
            <xdr:spPr bwMode="auto">
              <a:xfrm>
                <a:off x="4964275" y="6576333"/>
                <a:ext cx="447667" cy="2554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    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0</xdr:rowOff>
        </xdr:from>
        <xdr:to>
          <xdr:col>7</xdr:col>
          <xdr:colOff>906780</xdr:colOff>
          <xdr:row>35</xdr:row>
          <xdr:rowOff>0</xdr:rowOff>
        </xdr:to>
        <xdr:sp macro="" textlink="">
          <xdr:nvSpPr>
            <xdr:cNvPr id="11505" name="Group Box 8" hidden="1">
              <a:extLst>
                <a:ext uri="{63B3BB69-23CF-44E3-9099-C40C66FF867C}">
                  <a14:compatExt spid="_x0000_s11505"/>
                </a:ext>
                <a:ext uri="{FF2B5EF4-FFF2-40B4-BE49-F238E27FC236}">
                  <a16:creationId xmlns:a16="http://schemas.microsoft.com/office/drawing/2014/main" id="{00000000-0008-0000-0000-0000F1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250371</xdr:colOff>
          <xdr:row>33</xdr:row>
          <xdr:rowOff>161537</xdr:rowOff>
        </xdr:from>
        <xdr:to>
          <xdr:col>7</xdr:col>
          <xdr:colOff>806712</xdr:colOff>
          <xdr:row>35</xdr:row>
          <xdr:rowOff>29159</xdr:rowOff>
        </xdr:to>
        <xdr:grpSp>
          <xdr:nvGrpSpPr>
            <xdr:cNvPr id="92" name="Groupe 91">
              <a:extLst>
                <a:ext uri="{FF2B5EF4-FFF2-40B4-BE49-F238E27FC236}">
                  <a16:creationId xmlns:a16="http://schemas.microsoft.com/office/drawing/2014/main" id="{00000000-0008-0000-0000-00005C000000}"/>
                </a:ext>
              </a:extLst>
            </xdr:cNvPr>
            <xdr:cNvGrpSpPr/>
          </xdr:nvGrpSpPr>
          <xdr:grpSpPr>
            <a:xfrm>
              <a:off x="4753791" y="6394697"/>
              <a:ext cx="2126061" cy="233382"/>
              <a:chOff x="4964275" y="6576333"/>
              <a:chExt cx="2189203" cy="256494"/>
            </a:xfrm>
          </xdr:grpSpPr>
          <xdr:sp macro="" textlink="">
            <xdr:nvSpPr>
              <xdr:cNvPr id="11506" name="Case à cocher 3314" hidden="1">
                <a:extLst>
                  <a:ext uri="{63B3BB69-23CF-44E3-9099-C40C66FF867C}">
                    <a14:compatExt spid="_x0000_s11506"/>
                  </a:ext>
                  <a:ext uri="{FF2B5EF4-FFF2-40B4-BE49-F238E27FC236}">
                    <a16:creationId xmlns:a16="http://schemas.microsoft.com/office/drawing/2014/main" id="{00000000-0008-0000-0000-0000F22C0000}"/>
                  </a:ext>
                </a:extLst>
              </xdr:cNvPr>
              <xdr:cNvSpPr/>
            </xdr:nvSpPr>
            <xdr:spPr bwMode="auto">
              <a:xfrm>
                <a:off x="6703467" y="6580117"/>
                <a:ext cx="450011" cy="2527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   XL</a:t>
                </a:r>
              </a:p>
            </xdr:txBody>
          </xdr:sp>
          <xdr:sp macro="" textlink="">
            <xdr:nvSpPr>
              <xdr:cNvPr id="11507" name="Case à cocher 3315" hidden="1">
                <a:extLst>
                  <a:ext uri="{63B3BB69-23CF-44E3-9099-C40C66FF867C}">
                    <a14:compatExt spid="_x0000_s11507"/>
                  </a:ext>
                  <a:ext uri="{FF2B5EF4-FFF2-40B4-BE49-F238E27FC236}">
                    <a16:creationId xmlns:a16="http://schemas.microsoft.com/office/drawing/2014/main" id="{00000000-0008-0000-0000-0000F32C0000}"/>
                  </a:ext>
                </a:extLst>
              </xdr:cNvPr>
              <xdr:cNvSpPr/>
            </xdr:nvSpPr>
            <xdr:spPr bwMode="auto">
              <a:xfrm>
                <a:off x="5848738" y="6576333"/>
                <a:ext cx="447673" cy="2554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    L</a:t>
                </a:r>
              </a:p>
            </xdr:txBody>
          </xdr:sp>
          <xdr:sp macro="" textlink="">
            <xdr:nvSpPr>
              <xdr:cNvPr id="11508" name="Case à cocher 3316" hidden="1">
                <a:extLst>
                  <a:ext uri="{63B3BB69-23CF-44E3-9099-C40C66FF867C}">
                    <a14:compatExt spid="_x0000_s11508"/>
                  </a:ext>
                  <a:ext uri="{FF2B5EF4-FFF2-40B4-BE49-F238E27FC236}">
                    <a16:creationId xmlns:a16="http://schemas.microsoft.com/office/drawing/2014/main" id="{00000000-0008-0000-0000-0000F42C0000}"/>
                  </a:ext>
                </a:extLst>
              </xdr:cNvPr>
              <xdr:cNvSpPr/>
            </xdr:nvSpPr>
            <xdr:spPr bwMode="auto">
              <a:xfrm>
                <a:off x="4964275" y="6576333"/>
                <a:ext cx="447667" cy="2554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    M</a:t>
                </a:r>
              </a:p>
            </xdr:txBody>
          </xdr:sp>
        </xdr:grpSp>
        <xdr:clientData/>
      </xdr:twoCellAnchor>
    </mc:Choice>
    <mc:Fallback/>
  </mc:AlternateContent>
  <xdr:twoCellAnchor>
    <xdr:from>
      <xdr:col>0</xdr:col>
      <xdr:colOff>0</xdr:colOff>
      <xdr:row>59</xdr:row>
      <xdr:rowOff>171450</xdr:rowOff>
    </xdr:from>
    <xdr:to>
      <xdr:col>3</xdr:col>
      <xdr:colOff>406022</xdr:colOff>
      <xdr:row>84</xdr:row>
      <xdr:rowOff>120024</xdr:rowOff>
    </xdr:to>
    <xdr:sp macro="" textlink="">
      <xdr:nvSpPr>
        <xdr:cNvPr id="96" name="ZoneTexte 95">
          <a:extLst>
            <a:ext uri="{FF2B5EF4-FFF2-40B4-BE49-F238E27FC236}">
              <a16:creationId xmlns:a16="http://schemas.microsoft.com/office/drawing/2014/main" id="{00000000-0008-0000-0000-000060000000}"/>
            </a:ext>
          </a:extLst>
        </xdr:cNvPr>
        <xdr:cNvSpPr txBox="1"/>
      </xdr:nvSpPr>
      <xdr:spPr>
        <a:xfrm>
          <a:off x="0" y="11093450"/>
          <a:ext cx="3130172" cy="457137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Tout Alpine Racing vous </a:t>
          </a:r>
          <a:r>
            <a:rPr kumimoji="0" lang="en-US"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remercie</a:t>
          </a:r>
          <a:r>
            <a:rPr kumimoji="0" lang="en-US"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d'avoir choisi un de nos véhicules de compétition.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Le process de commande est par ailleurs le suivant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 – Remplir ce devis sur votre ordinateur. Remplissez le plus précisément possible tous les champs d’identification et de coordonnées. Puis suivez les menus déroulants des champs véhicule et options, les références et les tarifs s'afficheront automatiquement.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 – Cocher toutes les cases demandées.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3 - Imprimer le document (devis et Conditions Générales de Vente).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4 - Dater et signer et tamponer le devis.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5 – Parapher chaque page des Conditions Générales de Vente.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6 – Nous adresser par retour de courrier électronique un scan PDF du devis accepté, daté et signé, accompagné des Conditions Générales de Vente entièrement paraphées.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Nous espèrons que ce véhicule vous apportera toutes les satisfactions et que vous prendrez autant de plaisir a le conduire que nous en avons eu a le concevoir.</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L'équipe Alpine Racing Racing.</a:t>
          </a:r>
        </a:p>
      </xdr:txBody>
    </xdr:sp>
    <xdr:clientData/>
  </xdr:twoCellAnchor>
  <xdr:twoCellAnchor>
    <xdr:from>
      <xdr:col>4</xdr:col>
      <xdr:colOff>454221</xdr:colOff>
      <xdr:row>59</xdr:row>
      <xdr:rowOff>149419</xdr:rowOff>
    </xdr:from>
    <xdr:to>
      <xdr:col>7</xdr:col>
      <xdr:colOff>1105039</xdr:colOff>
      <xdr:row>84</xdr:row>
      <xdr:rowOff>112599</xdr:rowOff>
    </xdr:to>
    <xdr:sp macro="" textlink="">
      <xdr:nvSpPr>
        <xdr:cNvPr id="97" name="ZoneTexte 96">
          <a:extLst>
            <a:ext uri="{FF2B5EF4-FFF2-40B4-BE49-F238E27FC236}">
              <a16:creationId xmlns:a16="http://schemas.microsoft.com/office/drawing/2014/main" id="{00000000-0008-0000-0000-000061000000}"/>
            </a:ext>
          </a:extLst>
        </xdr:cNvPr>
        <xdr:cNvSpPr txBox="1"/>
      </xdr:nvSpPr>
      <xdr:spPr>
        <a:xfrm>
          <a:off x="4035621" y="11071419"/>
          <a:ext cx="3267018" cy="4585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itchFamily="34" charset="0"/>
              <a:ea typeface="+mn-ea"/>
              <a:cs typeface="Arial" pitchFamily="34" charset="0"/>
            </a:rPr>
            <a:t>Alpine Racing wishes to thank you for choosing one of our competition vehicle</a:t>
          </a:r>
          <a:r>
            <a:rPr lang="en-US" sz="1000" baseline="0">
              <a:solidFill>
                <a:schemeClr val="dk1"/>
              </a:solidFill>
              <a:effectLst/>
              <a:latin typeface="Arial" pitchFamily="34" charset="0"/>
              <a:ea typeface="+mn-ea"/>
              <a:cs typeface="Arial" pitchFamily="34" charset="0"/>
            </a:rPr>
            <a:t>s</a:t>
          </a:r>
          <a:r>
            <a:rPr lang="en-US" sz="1000">
              <a:solidFill>
                <a:schemeClr val="dk1"/>
              </a:solidFill>
              <a:effectLst/>
              <a:latin typeface="Arial" pitchFamily="34" charset="0"/>
              <a:ea typeface="+mn-ea"/>
              <a:cs typeface="Arial" pitchFamily="34" charset="0"/>
            </a:rPr>
            <a:t>.</a:t>
          </a:r>
          <a:br>
            <a:rPr lang="en-US" sz="1000">
              <a:solidFill>
                <a:schemeClr val="dk1"/>
              </a:solidFill>
              <a:effectLst/>
              <a:latin typeface="Arial" pitchFamily="34" charset="0"/>
              <a:ea typeface="+mn-ea"/>
              <a:cs typeface="Arial" pitchFamily="34" charset="0"/>
            </a:rPr>
          </a:br>
          <a:br>
            <a:rPr lang="en-US" sz="1000">
              <a:solidFill>
                <a:schemeClr val="dk1"/>
              </a:solidFill>
              <a:effectLst/>
              <a:latin typeface="Arial" pitchFamily="34" charset="0"/>
              <a:ea typeface="+mn-ea"/>
              <a:cs typeface="Arial" pitchFamily="34" charset="0"/>
            </a:rPr>
          </a:br>
          <a:r>
            <a:rPr lang="en-US" sz="1000" b="1">
              <a:solidFill>
                <a:schemeClr val="dk1"/>
              </a:solidFill>
              <a:effectLst/>
              <a:latin typeface="Arial" pitchFamily="34" charset="0"/>
              <a:ea typeface="+mn-ea"/>
              <a:cs typeface="Arial" pitchFamily="34" charset="0"/>
            </a:rPr>
            <a:t>The process for the order is as follows:</a:t>
          </a:r>
        </a:p>
        <a:p>
          <a:r>
            <a:rPr lang="en-US" sz="1000" b="1">
              <a:solidFill>
                <a:schemeClr val="dk1"/>
              </a:solidFill>
              <a:effectLst/>
              <a:latin typeface="Arial" pitchFamily="34" charset="0"/>
              <a:ea typeface="+mn-ea"/>
              <a:cs typeface="Arial" pitchFamily="34" charset="0"/>
            </a:rPr>
            <a:t>1 -</a:t>
          </a:r>
          <a:r>
            <a:rPr lang="en-US" sz="1000" b="1" baseline="0">
              <a:solidFill>
                <a:schemeClr val="dk1"/>
              </a:solidFill>
              <a:effectLst/>
              <a:latin typeface="Arial" pitchFamily="34" charset="0"/>
              <a:ea typeface="+mn-ea"/>
              <a:cs typeface="Arial" pitchFamily="34" charset="0"/>
            </a:rPr>
            <a:t> Fill this quotation on your computer. Please fill it carefully, giving all requested identification and contact details. </a:t>
          </a:r>
          <a:r>
            <a:rPr lang="en-US" sz="1000" b="1">
              <a:solidFill>
                <a:schemeClr val="dk1"/>
              </a:solidFill>
              <a:effectLst/>
              <a:latin typeface="Arial" pitchFamily="34" charset="0"/>
              <a:ea typeface="+mn-ea"/>
              <a:cs typeface="Arial" pitchFamily="34" charset="0"/>
            </a:rPr>
            <a:t>Then follow the menus drop down </a:t>
          </a:r>
          <a:r>
            <a:rPr kumimoji="0" lang="en-US" sz="1000" b="1" i="0" u="none" strike="noStrike" kern="0" cap="none" spc="0" normalizeH="0" baseline="0" noProof="0">
              <a:ln>
                <a:noFill/>
              </a:ln>
              <a:solidFill>
                <a:prstClr val="black"/>
              </a:solidFill>
              <a:effectLst/>
              <a:uLnTx/>
              <a:uFillTx/>
              <a:latin typeface="Arial" pitchFamily="34" charset="0"/>
              <a:ea typeface="+mn-ea"/>
              <a:cs typeface="Arial" pitchFamily="34" charset="0"/>
            </a:rPr>
            <a:t>vehicles and options </a:t>
          </a:r>
          <a:r>
            <a:rPr lang="en-US" sz="1000" b="1">
              <a:solidFill>
                <a:schemeClr val="dk1"/>
              </a:solidFill>
              <a:effectLst/>
              <a:latin typeface="Arial" pitchFamily="34" charset="0"/>
              <a:ea typeface="+mn-ea"/>
              <a:cs typeface="Arial" pitchFamily="34" charset="0"/>
            </a:rPr>
            <a:t>fields, references and prices will be displayed automatically.</a:t>
          </a:r>
          <a:br>
            <a:rPr lang="en-US" sz="1000" b="1">
              <a:solidFill>
                <a:schemeClr val="dk1"/>
              </a:solidFill>
              <a:effectLst/>
              <a:latin typeface="Arial" pitchFamily="34" charset="0"/>
              <a:ea typeface="+mn-ea"/>
              <a:cs typeface="Arial" pitchFamily="34" charset="0"/>
            </a:rPr>
          </a:br>
          <a:r>
            <a:rPr lang="en-US" sz="1000" b="1">
              <a:solidFill>
                <a:schemeClr val="dk1"/>
              </a:solidFill>
              <a:effectLst/>
              <a:latin typeface="Arial" pitchFamily="34" charset="0"/>
              <a:ea typeface="+mn-ea"/>
              <a:cs typeface="Arial" pitchFamily="34" charset="0"/>
            </a:rPr>
            <a:t>2 - Tick all required boxes.</a:t>
          </a:r>
        </a:p>
        <a:p>
          <a:r>
            <a:rPr lang="en-US" sz="1000" b="1">
              <a:solidFill>
                <a:schemeClr val="dk1"/>
              </a:solidFill>
              <a:effectLst/>
              <a:latin typeface="Arial" pitchFamily="34" charset="0"/>
              <a:ea typeface="+mn-ea"/>
              <a:cs typeface="Arial" pitchFamily="34" charset="0"/>
            </a:rPr>
            <a:t>3 - Print the document</a:t>
          </a:r>
          <a:r>
            <a:rPr lang="en-US" sz="1000" b="1" baseline="0">
              <a:solidFill>
                <a:schemeClr val="dk1"/>
              </a:solidFill>
              <a:effectLst/>
              <a:latin typeface="Arial" pitchFamily="34" charset="0"/>
              <a:ea typeface="+mn-ea"/>
              <a:cs typeface="Arial" pitchFamily="34" charset="0"/>
            </a:rPr>
            <a:t> (quotation and General Conditions of Sale)</a:t>
          </a:r>
        </a:p>
        <a:p>
          <a:r>
            <a:rPr lang="en-US" sz="1000" b="1" baseline="0">
              <a:solidFill>
                <a:schemeClr val="dk1"/>
              </a:solidFill>
              <a:effectLst/>
              <a:latin typeface="Arial" pitchFamily="34" charset="0"/>
              <a:ea typeface="+mn-ea"/>
              <a:cs typeface="Arial" pitchFamily="34" charset="0"/>
            </a:rPr>
            <a:t>4 - Date, sign and stamp the quotation.</a:t>
          </a:r>
        </a:p>
        <a:p>
          <a:r>
            <a:rPr lang="en-US" sz="1000" b="1" baseline="0">
              <a:solidFill>
                <a:schemeClr val="dk1"/>
              </a:solidFill>
              <a:effectLst/>
              <a:latin typeface="Arial" pitchFamily="34" charset="0"/>
              <a:ea typeface="+mn-ea"/>
              <a:cs typeface="Arial" pitchFamily="34" charset="0"/>
            </a:rPr>
            <a:t>5 - Sign in all pages of General Conditions of Sale.</a:t>
          </a:r>
        </a:p>
        <a:p>
          <a:r>
            <a:rPr lang="en-US" sz="1000" b="1" baseline="0">
              <a:solidFill>
                <a:schemeClr val="dk1"/>
              </a:solidFill>
              <a:effectLst/>
              <a:latin typeface="Arial" pitchFamily="34" charset="0"/>
              <a:ea typeface="+mn-ea"/>
              <a:cs typeface="Arial" pitchFamily="34" charset="0"/>
            </a:rPr>
            <a:t>6 - Send us by e-mail a PDF scaned of the accepted, dated and signed quotation, including the General Conditions of Sale signed.</a:t>
          </a:r>
          <a:br>
            <a:rPr lang="en-US" sz="1000" b="1">
              <a:solidFill>
                <a:schemeClr val="dk1"/>
              </a:solidFill>
              <a:effectLst/>
              <a:latin typeface="Arial" pitchFamily="34" charset="0"/>
              <a:ea typeface="+mn-ea"/>
              <a:cs typeface="Arial" pitchFamily="34" charset="0"/>
            </a:rPr>
          </a:br>
          <a:br>
            <a:rPr lang="en-US" sz="1000">
              <a:solidFill>
                <a:schemeClr val="dk1"/>
              </a:solidFill>
              <a:effectLst/>
              <a:latin typeface="Arial" pitchFamily="34" charset="0"/>
              <a:ea typeface="+mn-ea"/>
              <a:cs typeface="Arial" pitchFamily="34" charset="0"/>
            </a:rPr>
          </a:br>
          <a:r>
            <a:rPr lang="en-US" sz="1000">
              <a:solidFill>
                <a:schemeClr val="dk1"/>
              </a:solidFill>
              <a:effectLst/>
              <a:latin typeface="Arial" pitchFamily="34" charset="0"/>
              <a:ea typeface="+mn-ea"/>
              <a:cs typeface="Arial" pitchFamily="34" charset="0"/>
            </a:rPr>
            <a:t>We hope that this vehicle will give you all the satisfaction and that you will have as much fun racing it as we had designing it.</a:t>
          </a:r>
          <a:endParaRPr lang="en-US" sz="1000" baseline="0">
            <a:latin typeface="Arial" pitchFamily="34" charset="0"/>
            <a:cs typeface="Arial" pitchFamily="34" charset="0"/>
          </a:endParaRPr>
        </a:p>
        <a:p>
          <a:endParaRPr lang="en-US" sz="1000" baseline="0">
            <a:latin typeface="Arial" pitchFamily="34" charset="0"/>
            <a:cs typeface="Arial" pitchFamily="34" charset="0"/>
          </a:endParaRPr>
        </a:p>
        <a:p>
          <a:endParaRPr lang="en-US" sz="1000" baseline="0">
            <a:latin typeface="Arial" pitchFamily="34" charset="0"/>
            <a:cs typeface="Arial" pitchFamily="34" charset="0"/>
          </a:endParaRPr>
        </a:p>
        <a:p>
          <a:r>
            <a:rPr lang="en-US" sz="1000" baseline="0">
              <a:latin typeface="Arial" pitchFamily="34" charset="0"/>
              <a:cs typeface="Arial" pitchFamily="34" charset="0"/>
            </a:rPr>
            <a:t>Alpine Racing team.</a:t>
          </a:r>
          <a:endParaRPr lang="en-US" sz="1000">
            <a:latin typeface="Arial" pitchFamily="34" charset="0"/>
            <a:cs typeface="Arial" pitchFamily="34" charset="0"/>
          </a:endParaRPr>
        </a:p>
      </xdr:txBody>
    </xdr:sp>
    <xdr:clientData/>
  </xdr:twoCellAnchor>
  <xdr:twoCellAnchor editAs="oneCell">
    <xdr:from>
      <xdr:col>0</xdr:col>
      <xdr:colOff>0</xdr:colOff>
      <xdr:row>0</xdr:row>
      <xdr:rowOff>0</xdr:rowOff>
    </xdr:from>
    <xdr:to>
      <xdr:col>0</xdr:col>
      <xdr:colOff>981075</xdr:colOff>
      <xdr:row>3</xdr:row>
      <xdr:rowOff>123825</xdr:rowOff>
    </xdr:to>
    <xdr:pic>
      <xdr:nvPicPr>
        <xdr:cNvPr id="42" name="Image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984250" cy="67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152400</xdr:colOff>
      <xdr:row>16</xdr:row>
      <xdr:rowOff>146050</xdr:rowOff>
    </xdr:from>
    <xdr:to>
      <xdr:col>3</xdr:col>
      <xdr:colOff>304800</xdr:colOff>
      <xdr:row>18</xdr:row>
      <xdr:rowOff>0</xdr:rowOff>
    </xdr:to>
    <xdr:pic>
      <xdr:nvPicPr>
        <xdr:cNvPr id="43" name="Image 4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19300" y="3244850"/>
          <a:ext cx="100965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838200</xdr:colOff>
          <xdr:row>85</xdr:row>
          <xdr:rowOff>76200</xdr:rowOff>
        </xdr:from>
        <xdr:to>
          <xdr:col>1</xdr:col>
          <xdr:colOff>220980</xdr:colOff>
          <xdr:row>86</xdr:row>
          <xdr:rowOff>129540</xdr:rowOff>
        </xdr:to>
        <xdr:sp macro="" textlink="">
          <xdr:nvSpPr>
            <xdr:cNvPr id="11517" name="Check Box 3325" hidden="1">
              <a:extLst>
                <a:ext uri="{63B3BB69-23CF-44E3-9099-C40C66FF867C}">
                  <a14:compatExt spid="_x0000_s11517"/>
                </a:ext>
                <a:ext uri="{FF2B5EF4-FFF2-40B4-BE49-F238E27FC236}">
                  <a16:creationId xmlns:a16="http://schemas.microsoft.com/office/drawing/2014/main" id="{00000000-0008-0000-0000-0000F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830580</xdr:colOff>
          <xdr:row>86</xdr:row>
          <xdr:rowOff>167640</xdr:rowOff>
        </xdr:from>
        <xdr:to>
          <xdr:col>1</xdr:col>
          <xdr:colOff>213360</xdr:colOff>
          <xdr:row>87</xdr:row>
          <xdr:rowOff>220980</xdr:rowOff>
        </xdr:to>
        <xdr:sp macro="" textlink="">
          <xdr:nvSpPr>
            <xdr:cNvPr id="11518" name="Check Box 3326" hidden="1">
              <a:extLst>
                <a:ext uri="{63B3BB69-23CF-44E3-9099-C40C66FF867C}">
                  <a14:compatExt spid="_x0000_s11518"/>
                </a:ext>
                <a:ext uri="{FF2B5EF4-FFF2-40B4-BE49-F238E27FC236}">
                  <a16:creationId xmlns:a16="http://schemas.microsoft.com/office/drawing/2014/main" id="{00000000-0008-0000-0000-0000F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830580</xdr:colOff>
          <xdr:row>88</xdr:row>
          <xdr:rowOff>68580</xdr:rowOff>
        </xdr:from>
        <xdr:to>
          <xdr:col>1</xdr:col>
          <xdr:colOff>213360</xdr:colOff>
          <xdr:row>90</xdr:row>
          <xdr:rowOff>0</xdr:rowOff>
        </xdr:to>
        <xdr:sp macro="" textlink="">
          <xdr:nvSpPr>
            <xdr:cNvPr id="11519" name="Check Box 3327" hidden="1">
              <a:extLst>
                <a:ext uri="{63B3BB69-23CF-44E3-9099-C40C66FF867C}">
                  <a14:compatExt spid="_x0000_s11519"/>
                </a:ext>
                <a:ext uri="{FF2B5EF4-FFF2-40B4-BE49-F238E27FC236}">
                  <a16:creationId xmlns:a16="http://schemas.microsoft.com/office/drawing/2014/main" id="{00000000-0008-0000-0000-0000F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830580</xdr:colOff>
          <xdr:row>89</xdr:row>
          <xdr:rowOff>167640</xdr:rowOff>
        </xdr:from>
        <xdr:to>
          <xdr:col>1</xdr:col>
          <xdr:colOff>213360</xdr:colOff>
          <xdr:row>91</xdr:row>
          <xdr:rowOff>38100</xdr:rowOff>
        </xdr:to>
        <xdr:sp macro="" textlink="">
          <xdr:nvSpPr>
            <xdr:cNvPr id="11520" name="Check Box 3328" hidden="1">
              <a:extLst>
                <a:ext uri="{63B3BB69-23CF-44E3-9099-C40C66FF867C}">
                  <a14:compatExt spid="_x0000_s11520"/>
                </a:ext>
                <a:ext uri="{FF2B5EF4-FFF2-40B4-BE49-F238E27FC236}">
                  <a16:creationId xmlns:a16="http://schemas.microsoft.com/office/drawing/2014/main" id="{00000000-0008-0000-0000-00000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609601</xdr:colOff>
      <xdr:row>0</xdr:row>
      <xdr:rowOff>42416</xdr:rowOff>
    </xdr:from>
    <xdr:to>
      <xdr:col>7</xdr:col>
      <xdr:colOff>1116167</xdr:colOff>
      <xdr:row>3</xdr:row>
      <xdr:rowOff>144542</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7201" y="42416"/>
          <a:ext cx="500216" cy="6545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137160</xdr:colOff>
          <xdr:row>7</xdr:row>
          <xdr:rowOff>53340</xdr:rowOff>
        </xdr:from>
        <xdr:to>
          <xdr:col>3</xdr:col>
          <xdr:colOff>662940</xdr:colOff>
          <xdr:row>8</xdr:row>
          <xdr:rowOff>129540</xdr:rowOff>
        </xdr:to>
        <xdr:sp macro="" textlink="">
          <xdr:nvSpPr>
            <xdr:cNvPr id="7169" name="Case d'option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XL</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19</xdr:col>
      <xdr:colOff>57150</xdr:colOff>
      <xdr:row>0</xdr:row>
      <xdr:rowOff>38100</xdr:rowOff>
    </xdr:from>
    <xdr:to>
      <xdr:col>19</xdr:col>
      <xdr:colOff>723900</xdr:colOff>
      <xdr:row>0</xdr:row>
      <xdr:rowOff>376767</xdr:rowOff>
    </xdr:to>
    <xdr:pic>
      <xdr:nvPicPr>
        <xdr:cNvPr id="2" name="Image 1" descr="France">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72700" y="38100"/>
          <a:ext cx="666750"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28380</xdr:colOff>
      <xdr:row>0</xdr:row>
      <xdr:rowOff>24787</xdr:rowOff>
    </xdr:from>
    <xdr:to>
      <xdr:col>9</xdr:col>
      <xdr:colOff>714375</xdr:colOff>
      <xdr:row>0</xdr:row>
      <xdr:rowOff>371474</xdr:rowOff>
    </xdr:to>
    <xdr:pic>
      <xdr:nvPicPr>
        <xdr:cNvPr id="3" name="Image 2" descr="Flag of the United Kingdom.svg">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280" y="24787"/>
          <a:ext cx="685995" cy="346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29</xdr:col>
      <xdr:colOff>26194</xdr:colOff>
      <xdr:row>26</xdr:row>
      <xdr:rowOff>2876285</xdr:rowOff>
    </xdr:from>
    <xdr:to>
      <xdr:col>29</xdr:col>
      <xdr:colOff>6238875</xdr:colOff>
      <xdr:row>27</xdr:row>
      <xdr:rowOff>3237440</xdr:rowOff>
    </xdr:to>
    <xdr:sp macro="" textlink="">
      <xdr:nvSpPr>
        <xdr:cNvPr id="6" name="ZoneTexte 5">
          <a:extLst>
            <a:ext uri="{FF2B5EF4-FFF2-40B4-BE49-F238E27FC236}">
              <a16:creationId xmlns:a16="http://schemas.microsoft.com/office/drawing/2014/main" id="{00000000-0008-0000-0300-000006000000}"/>
            </a:ext>
          </a:extLst>
        </xdr:cNvPr>
        <xdr:cNvSpPr txBox="1"/>
      </xdr:nvSpPr>
      <xdr:spPr>
        <a:xfrm>
          <a:off x="19393694" y="15593219"/>
          <a:ext cx="6212681" cy="3504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200" b="1">
              <a:solidFill>
                <a:schemeClr val="dk1"/>
              </a:solidFill>
              <a:latin typeface="Arial" pitchFamily="34" charset="0"/>
              <a:ea typeface="+mn-ea"/>
              <a:cs typeface="Arial" pitchFamily="34" charset="0"/>
            </a:rPr>
            <a:t>DELIVERY</a:t>
          </a:r>
          <a:r>
            <a:rPr lang="en-US" sz="1200">
              <a:solidFill>
                <a:schemeClr val="dk1"/>
              </a:solidFill>
              <a:latin typeface="Arial" pitchFamily="34" charset="0"/>
              <a:ea typeface="+mn-ea"/>
              <a:cs typeface="Arial" pitchFamily="34" charset="0"/>
            </a:rPr>
            <a:t> :Alpine COMPETITION parts as listed in COMPETITION catalogues are in principle held in stock in its warehouse. However, due to circumstances that may  have an influence on production, certain parts  may not be able to be delivered immediately. In this case, where the customer is a consumer, the order will be maintained in line with the initial terms and conditions save for a written request on his part. In order not to be ruled out of time, claims for parts that are missing or obviously defective will have to be submitted :</a:t>
          </a:r>
        </a:p>
        <a:p>
          <a:pPr marL="0" lvl="0" indent="0"/>
          <a:r>
            <a:rPr lang="en-US" sz="1200">
              <a:solidFill>
                <a:schemeClr val="dk1"/>
              </a:solidFill>
              <a:latin typeface="Arial" pitchFamily="34" charset="0"/>
              <a:ea typeface="+mn-ea"/>
              <a:cs typeface="Arial" pitchFamily="34" charset="0"/>
            </a:rPr>
            <a:t>at the time they are up-lifted, if the customer takes delivery from our stores.</a:t>
          </a:r>
        </a:p>
        <a:p>
          <a:pPr marL="0" lvl="0" indent="0"/>
          <a:r>
            <a:rPr lang="en-US" sz="1200">
              <a:solidFill>
                <a:schemeClr val="dk1"/>
              </a:solidFill>
              <a:latin typeface="Arial" pitchFamily="34" charset="0"/>
              <a:ea typeface="+mn-ea"/>
              <a:cs typeface="Arial" pitchFamily="34" charset="0"/>
            </a:rPr>
            <a:t>Within three days of their receipt, if they are shipped by ourselves to the Customer’s address.</a:t>
          </a:r>
        </a:p>
        <a:p>
          <a:pPr marL="0" indent="0"/>
          <a:r>
            <a:rPr lang="en-US" sz="1200">
              <a:solidFill>
                <a:schemeClr val="dk1"/>
              </a:solidFill>
              <a:latin typeface="Arial" pitchFamily="34" charset="0"/>
              <a:ea typeface="+mn-ea"/>
              <a:cs typeface="Arial" pitchFamily="34" charset="0"/>
            </a:rPr>
            <a:t> </a:t>
          </a:r>
          <a:r>
            <a:rPr lang="en-US" sz="1200" b="1">
              <a:solidFill>
                <a:schemeClr val="dk1"/>
              </a:solidFill>
              <a:latin typeface="Arial" pitchFamily="34" charset="0"/>
              <a:ea typeface="+mn-ea"/>
              <a:cs typeface="Arial" pitchFamily="34" charset="0"/>
            </a:rPr>
            <a:t> PRICES </a:t>
          </a:r>
          <a:r>
            <a:rPr lang="en-US" sz="1200">
              <a:solidFill>
                <a:schemeClr val="dk1"/>
              </a:solidFill>
              <a:latin typeface="Arial" pitchFamily="34" charset="0"/>
              <a:ea typeface="+mn-ea"/>
              <a:cs typeface="Arial" pitchFamily="34" charset="0"/>
            </a:rPr>
            <a:t>: The maximum price applied by</a:t>
          </a:r>
          <a:r>
            <a:rPr lang="en-US" sz="1200" baseline="0">
              <a:solidFill>
                <a:schemeClr val="dk1"/>
              </a:solidFill>
              <a:latin typeface="Arial" pitchFamily="34" charset="0"/>
              <a:ea typeface="+mn-ea"/>
              <a:cs typeface="Arial" pitchFamily="34" charset="0"/>
            </a:rPr>
            <a:t> Alpine</a:t>
          </a:r>
          <a:r>
            <a:rPr lang="en-US" sz="1200">
              <a:solidFill>
                <a:schemeClr val="dk1"/>
              </a:solidFill>
              <a:latin typeface="Arial" pitchFamily="34" charset="0"/>
              <a:ea typeface="+mn-ea"/>
              <a:cs typeface="Arial" pitchFamily="34" charset="0"/>
            </a:rPr>
            <a:t> for its parts and components will be the one shown in its price lists. However, prices shown in these price lists may be modified without notice. All of our prices are in Euros and are “Ex ALPINE stores”. </a:t>
          </a:r>
        </a:p>
        <a:p>
          <a:pPr marL="0" indent="0"/>
          <a:r>
            <a:rPr lang="en-US" sz="1200" b="1">
              <a:solidFill>
                <a:schemeClr val="dk1"/>
              </a:solidFill>
              <a:latin typeface="Arial" pitchFamily="34" charset="0"/>
              <a:ea typeface="+mn-ea"/>
              <a:cs typeface="Arial" pitchFamily="34" charset="0"/>
            </a:rPr>
            <a:t>TRANSPORT</a:t>
          </a:r>
          <a:r>
            <a:rPr lang="en-US" sz="1200">
              <a:solidFill>
                <a:schemeClr val="dk1"/>
              </a:solidFill>
              <a:latin typeface="Arial" pitchFamily="34" charset="0"/>
              <a:ea typeface="+mn-ea"/>
              <a:cs typeface="Arial" pitchFamily="34" charset="0"/>
            </a:rPr>
            <a:t> :   Save stipulations to the contrary agreed in writing between the parties, all goods shipped within France  or abroad, travel at the risk and peril of the recipient. It is the responsibility of the latter to bring reservations to the attention of the carrier, in accordance with legislative parameters, in relation to missing or damaged goods noted on arrival. </a:t>
          </a:r>
        </a:p>
        <a:p>
          <a:pPr marL="0" indent="0"/>
          <a:r>
            <a:rPr lang="en-US" sz="1200" b="1">
              <a:solidFill>
                <a:schemeClr val="dk1"/>
              </a:solidFill>
              <a:latin typeface="Arial" pitchFamily="34" charset="0"/>
              <a:ea typeface="+mn-ea"/>
              <a:cs typeface="Arial" pitchFamily="34" charset="0"/>
            </a:rPr>
            <a:t>WARRANTY </a:t>
          </a:r>
          <a:r>
            <a:rPr lang="en-US" sz="1200">
              <a:solidFill>
                <a:schemeClr val="dk1"/>
              </a:solidFill>
              <a:latin typeface="Arial" pitchFamily="34" charset="0"/>
              <a:ea typeface="+mn-ea"/>
              <a:cs typeface="Arial" pitchFamily="34" charset="0"/>
            </a:rPr>
            <a:t>: Alpine COMPETITION parts are not covered by any particular warranty</a:t>
          </a:r>
        </a:p>
      </xdr:txBody>
    </xdr:sp>
    <xdr:clientData/>
  </xdr:twoCellAnchor>
  <xdr:twoCellAnchor editAs="absolute">
    <xdr:from>
      <xdr:col>29</xdr:col>
      <xdr:colOff>49318</xdr:colOff>
      <xdr:row>24</xdr:row>
      <xdr:rowOff>4770518</xdr:rowOff>
    </xdr:from>
    <xdr:to>
      <xdr:col>29</xdr:col>
      <xdr:colOff>6238875</xdr:colOff>
      <xdr:row>25</xdr:row>
      <xdr:rowOff>2178051</xdr:rowOff>
    </xdr:to>
    <xdr:sp macro="" textlink="">
      <xdr:nvSpPr>
        <xdr:cNvPr id="7" name="ZoneTexte 6">
          <a:extLst>
            <a:ext uri="{FF2B5EF4-FFF2-40B4-BE49-F238E27FC236}">
              <a16:creationId xmlns:a16="http://schemas.microsoft.com/office/drawing/2014/main" id="{00000000-0008-0000-0300-000007000000}"/>
            </a:ext>
          </a:extLst>
        </xdr:cNvPr>
        <xdr:cNvSpPr txBox="1"/>
      </xdr:nvSpPr>
      <xdr:spPr>
        <a:xfrm>
          <a:off x="19416818" y="9597576"/>
          <a:ext cx="6189557" cy="2610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Arial" pitchFamily="34" charset="0"/>
              <a:cs typeface="Arial" pitchFamily="34" charset="0"/>
            </a:rPr>
            <a:t>PRIX </a:t>
          </a:r>
          <a:r>
            <a:rPr lang="en-US" sz="1200">
              <a:latin typeface="Arial" pitchFamily="34" charset="0"/>
              <a:cs typeface="Arial" pitchFamily="34" charset="0"/>
            </a:rPr>
            <a:t>: Le prix maximum appliqué par Alpine pour ses pièces et organes sera celui figurant sur ses tarifs. Toutefois les prix indiqués sur ces tarifs peuvent être modifiés sans préavis. Tous nos prix sont établis en Euros et s’entendent "Départ Magasin Département Pièces Compétition ".</a:t>
          </a:r>
        </a:p>
        <a:p>
          <a:r>
            <a:rPr lang="en-US" sz="1200" b="1">
              <a:latin typeface="Arial" pitchFamily="34" charset="0"/>
              <a:cs typeface="Arial" pitchFamily="34" charset="0"/>
            </a:rPr>
            <a:t>TRANSPORT</a:t>
          </a:r>
          <a:r>
            <a:rPr lang="en-US" sz="1200">
              <a:latin typeface="Arial" pitchFamily="34" charset="0"/>
              <a:cs typeface="Arial" pitchFamily="34" charset="0"/>
            </a:rPr>
            <a:t> : Sauf stipulations contraires convenus par écrit entre les parties, toutes les marchandises expédiées en France ou à l'étranger, voyagent aux risques et périls du destinataire. Il appartient à celui-ci de faire les réserves auprès du transporteur,</a:t>
          </a:r>
          <a:r>
            <a:rPr lang="en-US" sz="1200" baseline="0">
              <a:latin typeface="Arial" pitchFamily="34" charset="0"/>
              <a:cs typeface="Arial" pitchFamily="34" charset="0"/>
            </a:rPr>
            <a:t> dans les conditions legales </a:t>
          </a:r>
          <a:r>
            <a:rPr lang="en-US" sz="1100">
              <a:solidFill>
                <a:schemeClr val="dk1"/>
              </a:solidFill>
              <a:effectLst/>
              <a:latin typeface="Arial" pitchFamily="34" charset="0"/>
              <a:ea typeface="+mn-ea"/>
              <a:cs typeface="Arial" pitchFamily="34" charset="0"/>
            </a:rPr>
            <a:t>pour les avaries ou manquements constatés à l'arrivée.</a:t>
          </a:r>
          <a:endParaRPr lang="en-US" sz="1200">
            <a:latin typeface="Arial" pitchFamily="34" charset="0"/>
            <a:cs typeface="Arial" pitchFamily="34" charset="0"/>
          </a:endParaRPr>
        </a:p>
        <a:p>
          <a:r>
            <a:rPr lang="en-US" sz="1200" b="1">
              <a:latin typeface="Arial" pitchFamily="34" charset="0"/>
              <a:cs typeface="Arial" pitchFamily="34" charset="0"/>
            </a:rPr>
            <a:t>GARANTIE</a:t>
          </a:r>
          <a:r>
            <a:rPr lang="en-US" sz="1200">
              <a:latin typeface="Arial" pitchFamily="34" charset="0"/>
              <a:cs typeface="Arial" pitchFamily="34" charset="0"/>
            </a:rPr>
            <a:t> : Les pièces COMPETITION d'Alpine ne font l'objet d'aucune garantie contractuelle particulière.</a:t>
          </a:r>
        </a:p>
        <a:p>
          <a:r>
            <a:rPr lang="en-US" sz="1200" b="1">
              <a:latin typeface="Arial" pitchFamily="34" charset="0"/>
              <a:cs typeface="Arial" pitchFamily="34" charset="0"/>
            </a:rPr>
            <a:t>LITIGES</a:t>
          </a:r>
          <a:r>
            <a:rPr lang="en-US" sz="1200">
              <a:latin typeface="Arial" pitchFamily="34" charset="0"/>
              <a:cs typeface="Arial" pitchFamily="34" charset="0"/>
            </a:rPr>
            <a:t> : En cas de contestation quelconque relative à l'exécution du présent contrat : si le client n'est pas un particulier, le tribunal dont dépend le siège de l'établissement vendeur sera seul compétent. Si le client est un particulier, le choix du tribunal compétent se fera conformément à la loi. </a:t>
          </a:r>
        </a:p>
      </xdr:txBody>
    </xdr:sp>
    <xdr:clientData/>
  </xdr:twoCellAnchor>
  <xdr:twoCellAnchor editAs="absolute">
    <xdr:from>
      <xdr:col>29</xdr:col>
      <xdr:colOff>37402</xdr:colOff>
      <xdr:row>23</xdr:row>
      <xdr:rowOff>176740</xdr:rowOff>
    </xdr:from>
    <xdr:to>
      <xdr:col>29</xdr:col>
      <xdr:colOff>6334125</xdr:colOff>
      <xdr:row>24</xdr:row>
      <xdr:rowOff>4701912</xdr:rowOff>
    </xdr:to>
    <xdr:sp macro="" textlink="">
      <xdr:nvSpPr>
        <xdr:cNvPr id="9" name="ZoneTexte 8">
          <a:extLst>
            <a:ext uri="{FF2B5EF4-FFF2-40B4-BE49-F238E27FC236}">
              <a16:creationId xmlns:a16="http://schemas.microsoft.com/office/drawing/2014/main" id="{00000000-0008-0000-0300-000009000000}"/>
            </a:ext>
          </a:extLst>
        </xdr:cNvPr>
        <xdr:cNvSpPr txBox="1"/>
      </xdr:nvSpPr>
      <xdr:spPr>
        <a:xfrm>
          <a:off x="19404902" y="4825999"/>
          <a:ext cx="6296723" cy="47029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Arial" pitchFamily="34" charset="0"/>
              <a:cs typeface="Arial" pitchFamily="34" charset="0"/>
            </a:rPr>
            <a:t>Les présentes conditions générales de vente s'appliquent aux véhicules, collections (kits) et pièces COMPETITION commercialisés par Alpine</a:t>
          </a:r>
          <a:r>
            <a:rPr lang="en-US" sz="1200" baseline="0">
              <a:latin typeface="Arial" pitchFamily="34" charset="0"/>
              <a:cs typeface="Arial" pitchFamily="34" charset="0"/>
            </a:rPr>
            <a:t> Racing</a:t>
          </a:r>
          <a:r>
            <a:rPr lang="en-US" sz="1200">
              <a:latin typeface="Arial" pitchFamily="34" charset="0"/>
              <a:cs typeface="Arial" pitchFamily="34" charset="0"/>
            </a:rPr>
            <a:t> (ci-après Alpine)  – chez Alpine - Département Pièces Compétition. </a:t>
          </a:r>
        </a:p>
        <a:p>
          <a:r>
            <a:rPr lang="en-US" sz="1200">
              <a:latin typeface="Arial" pitchFamily="34" charset="0"/>
              <a:cs typeface="Arial" pitchFamily="34" charset="0"/>
            </a:rPr>
            <a:t>Les pièces COMPETITION vendues par Alpine sont exclusivement destinées à être montées sur des véhicules de compétition automobile. Leur montage doit impérativement être effectué selon les usages en vigueur pour ce type d'opération. Le montage de ces pièces sur un véhicule de série ne permet donc qu'une utilisation en compétition et non sur le réseau routier. Il rend caduque l'homologation par le service des Mines. </a:t>
          </a:r>
        </a:p>
        <a:p>
          <a:r>
            <a:rPr lang="en-US" sz="1200">
              <a:latin typeface="Arial" pitchFamily="34" charset="0"/>
              <a:cs typeface="Arial" pitchFamily="34" charset="0"/>
            </a:rPr>
            <a:t>Les importateurs, Concessionnaires et leurs Agents, ainsi que les préparateurs ne sont pas mandataires d'Alpine, concernant les pièces spécifiques COMPETITION. Ils agissent donc en leur nom propre et sont seuls responsables vis à vis de leurs clients des engagements de toute nature pris par eux. </a:t>
          </a:r>
        </a:p>
        <a:p>
          <a:r>
            <a:rPr lang="en-US" sz="1200">
              <a:latin typeface="Arial" pitchFamily="34" charset="0"/>
              <a:cs typeface="Arial" pitchFamily="34" charset="0"/>
            </a:rPr>
            <a:t>Toute modification à nos conditions générales et particulières doit être convenue d'un commun accord entre les parties.</a:t>
          </a:r>
        </a:p>
        <a:p>
          <a:r>
            <a:rPr lang="en-US" sz="1200" b="1">
              <a:latin typeface="Arial" pitchFamily="34" charset="0"/>
              <a:cs typeface="Arial" pitchFamily="34" charset="0"/>
            </a:rPr>
            <a:t>COMMANDE</a:t>
          </a:r>
          <a:r>
            <a:rPr lang="en-US" sz="1200">
              <a:latin typeface="Arial" pitchFamily="34" charset="0"/>
              <a:cs typeface="Arial" pitchFamily="34" charset="0"/>
            </a:rPr>
            <a:t> : Alpine se réserve la possibilité de modifier, dans le cadre de la législation en vigueur, les conditions de fabrication de ses pièces de rechange COMPETITION en fonction de l'évolution technique et de la nécessité d'améliorer la qualité de ses produits.</a:t>
          </a:r>
        </a:p>
        <a:p>
          <a:r>
            <a:rPr lang="en-US" sz="1200" b="1">
              <a:latin typeface="Arial" pitchFamily="34" charset="0"/>
              <a:cs typeface="Arial" pitchFamily="34" charset="0"/>
            </a:rPr>
            <a:t>LIVRAISON</a:t>
          </a:r>
          <a:r>
            <a:rPr lang="en-US" sz="1200">
              <a:latin typeface="Arial" pitchFamily="34" charset="0"/>
              <a:cs typeface="Arial" pitchFamily="34" charset="0"/>
            </a:rPr>
            <a:t> : Les pièces COMPETITION d référencées dans les catalogues COMPETITION sont en principe détenues en stock à son magasin chez Alpine. Toutefois en raison des circonstances qui peuvent influer sur la production, certaines pièces peuvent ne pas être livrables immédiatement. Dans ce cas, lorsque le client est un consommateur, la commande sera maintenue aux conditions initiales, sauf demande écrite de sa part. </a:t>
          </a:r>
        </a:p>
        <a:p>
          <a:r>
            <a:rPr lang="en-US" sz="1200">
              <a:latin typeface="Arial" pitchFamily="34" charset="0"/>
              <a:cs typeface="Arial" pitchFamily="34" charset="0"/>
            </a:rPr>
            <a:t>Les réclamations concernant les pièces manquantes ou présentant des vices apparents, devront être formulées à peine de forclusion :</a:t>
          </a:r>
        </a:p>
        <a:p>
          <a:r>
            <a:rPr lang="en-US" sz="1200">
              <a:latin typeface="Arial" pitchFamily="34" charset="0"/>
              <a:cs typeface="Arial" pitchFamily="34" charset="0"/>
            </a:rPr>
            <a:t>• lors de leur enlèvement, si le client en prend livraison dans nos magasins. </a:t>
          </a:r>
        </a:p>
        <a:p>
          <a:r>
            <a:rPr lang="en-US" sz="1100">
              <a:solidFill>
                <a:schemeClr val="dk1"/>
              </a:solidFill>
              <a:effectLst/>
              <a:latin typeface="Arial" pitchFamily="34" charset="0"/>
              <a:ea typeface="+mn-ea"/>
              <a:cs typeface="Arial" pitchFamily="34" charset="0"/>
            </a:rPr>
            <a:t>• </a:t>
          </a:r>
          <a:r>
            <a:rPr lang="en-US" sz="1200">
              <a:latin typeface="Arial" pitchFamily="34" charset="0"/>
              <a:cs typeface="Arial" pitchFamily="34" charset="0"/>
            </a:rPr>
            <a:t>dans les 3 jours </a:t>
          </a:r>
          <a:r>
            <a:rPr lang="en-US" sz="1200" baseline="0">
              <a:latin typeface="Arial" pitchFamily="34" charset="0"/>
              <a:cs typeface="Arial" pitchFamily="34" charset="0"/>
            </a:rPr>
            <a:t> d</a:t>
          </a:r>
          <a:r>
            <a:rPr lang="en-US" sz="1200">
              <a:latin typeface="Arial" pitchFamily="34" charset="0"/>
              <a:cs typeface="Arial" pitchFamily="34" charset="0"/>
            </a:rPr>
            <a:t>e leur réception si elles sont expédiées par nos soins a l'adresse du client.</a:t>
          </a:r>
        </a:p>
      </xdr:txBody>
    </xdr:sp>
    <xdr:clientData/>
  </xdr:twoCellAnchor>
  <xdr:twoCellAnchor editAs="absolute">
    <xdr:from>
      <xdr:col>29</xdr:col>
      <xdr:colOff>19050</xdr:colOff>
      <xdr:row>25</xdr:row>
      <xdr:rowOff>2664883</xdr:rowOff>
    </xdr:from>
    <xdr:to>
      <xdr:col>29</xdr:col>
      <xdr:colOff>6270625</xdr:colOff>
      <xdr:row>26</xdr:row>
      <xdr:rowOff>2888191</xdr:rowOff>
    </xdr:to>
    <xdr:sp macro="" textlink="">
      <xdr:nvSpPr>
        <xdr:cNvPr id="10" name="ZoneTexte 9">
          <a:extLst>
            <a:ext uri="{FF2B5EF4-FFF2-40B4-BE49-F238E27FC236}">
              <a16:creationId xmlns:a16="http://schemas.microsoft.com/office/drawing/2014/main" id="{00000000-0008-0000-0300-00000A000000}"/>
            </a:ext>
          </a:extLst>
        </xdr:cNvPr>
        <xdr:cNvSpPr txBox="1"/>
      </xdr:nvSpPr>
      <xdr:spPr>
        <a:xfrm>
          <a:off x="19386550" y="12693650"/>
          <a:ext cx="6251575" cy="291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200">
              <a:solidFill>
                <a:schemeClr val="dk1"/>
              </a:solidFill>
              <a:latin typeface="Arial" pitchFamily="34" charset="0"/>
              <a:ea typeface="+mn-ea"/>
              <a:cs typeface="Arial" pitchFamily="34" charset="0"/>
            </a:rPr>
            <a:t>The present general terms and conditions of sale apply to mechanical parts, collections (kits) and COMPETITION items of clothing marketed by ALPINE RACING (Alpine below). COMPETITION parts sold by Alpine are intended to be fitted, exclusively, to vehicles used in motorsport competition. They must be assembled in accordance with practices currently in force in this area of activity. The fitting of these parts onto a standard production vehicle therefore means the latter can only be used in competition and not on the public highway. It renders approval from the French government vehicle testing department null and void. Importers, Dealers and their Agents, and also Vehicle Assemblers do not act as Authorised Agents of Alpine, where special COMPETITION parts are concerned. They act therefore in their own name and remain solely liable with respect to their own customers in relation to any commitment entered into by them.</a:t>
          </a:r>
        </a:p>
        <a:p>
          <a:pPr marL="0" indent="0"/>
          <a:r>
            <a:rPr lang="en-US" sz="1200">
              <a:solidFill>
                <a:schemeClr val="dk1"/>
              </a:solidFill>
              <a:latin typeface="Arial" pitchFamily="34" charset="0"/>
              <a:ea typeface="+mn-ea"/>
              <a:cs typeface="Arial" pitchFamily="34" charset="0"/>
            </a:rPr>
            <a:t>Any change to our general and particular terms and conditions must be agreed by mutual consent between the parties. </a:t>
          </a:r>
        </a:p>
        <a:p>
          <a:pPr marL="0" indent="0"/>
          <a:r>
            <a:rPr lang="en-US" sz="1200" b="1">
              <a:solidFill>
                <a:schemeClr val="dk1"/>
              </a:solidFill>
              <a:latin typeface="Arial" pitchFamily="34" charset="0"/>
              <a:ea typeface="+mn-ea"/>
              <a:cs typeface="Arial" pitchFamily="34" charset="0"/>
            </a:rPr>
            <a:t>ORDER</a:t>
          </a:r>
          <a:r>
            <a:rPr lang="en-US" sz="1200">
              <a:solidFill>
                <a:schemeClr val="dk1"/>
              </a:solidFill>
              <a:latin typeface="Arial" pitchFamily="34" charset="0"/>
              <a:ea typeface="+mn-ea"/>
              <a:cs typeface="Arial" pitchFamily="34" charset="0"/>
            </a:rPr>
            <a:t> : Within the framework of current legislation, Alpine reserves the ability to modify the manner in which its COMPETITION  spare parts are manufactured to take account of technical developments and the need to improve the quality of its products.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752780</xdr:colOff>
      <xdr:row>62</xdr:row>
      <xdr:rowOff>76200</xdr:rowOff>
    </xdr:to>
    <xdr:pic>
      <xdr:nvPicPr>
        <xdr:cNvPr id="17" name="Imag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10780" cy="11231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152593</xdr:rowOff>
    </xdr:from>
    <xdr:to>
      <xdr:col>9</xdr:col>
      <xdr:colOff>755650</xdr:colOff>
      <xdr:row>124</xdr:row>
      <xdr:rowOff>107950</xdr:rowOff>
    </xdr:to>
    <xdr:pic>
      <xdr:nvPicPr>
        <xdr:cNvPr id="18" name="Image 17">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27510"/>
          <a:ext cx="7613650" cy="11290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129219</xdr:rowOff>
    </xdr:from>
    <xdr:to>
      <xdr:col>9</xdr:col>
      <xdr:colOff>768350</xdr:colOff>
      <xdr:row>187</xdr:row>
      <xdr:rowOff>152400</xdr:rowOff>
    </xdr:to>
    <xdr:pic>
      <xdr:nvPicPr>
        <xdr:cNvPr id="19" name="Image 18">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2963819"/>
          <a:ext cx="7626350" cy="11624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187</xdr:row>
      <xdr:rowOff>87962</xdr:rowOff>
    </xdr:from>
    <xdr:to>
      <xdr:col>9</xdr:col>
      <xdr:colOff>793740</xdr:colOff>
      <xdr:row>249</xdr:row>
      <xdr:rowOff>152400</xdr:rowOff>
    </xdr:to>
    <xdr:pic>
      <xdr:nvPicPr>
        <xdr:cNvPr id="20" name="Image 19">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524012"/>
          <a:ext cx="7651740" cy="11481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249</xdr:row>
      <xdr:rowOff>139223</xdr:rowOff>
    </xdr:from>
    <xdr:to>
      <xdr:col>9</xdr:col>
      <xdr:colOff>768350</xdr:colOff>
      <xdr:row>312</xdr:row>
      <xdr:rowOff>120650</xdr:rowOff>
    </xdr:to>
    <xdr:pic>
      <xdr:nvPicPr>
        <xdr:cNvPr id="21" name="Image 20">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45992573"/>
          <a:ext cx="7626350" cy="11582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312</xdr:row>
      <xdr:rowOff>128953</xdr:rowOff>
    </xdr:from>
    <xdr:to>
      <xdr:col>9</xdr:col>
      <xdr:colOff>755650</xdr:colOff>
      <xdr:row>374</xdr:row>
      <xdr:rowOff>63500</xdr:rowOff>
    </xdr:to>
    <xdr:pic>
      <xdr:nvPicPr>
        <xdr:cNvPr id="22" name="Image 21">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7583753"/>
          <a:ext cx="7613650" cy="11351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374</xdr:row>
      <xdr:rowOff>84044</xdr:rowOff>
    </xdr:from>
    <xdr:to>
      <xdr:col>9</xdr:col>
      <xdr:colOff>755650</xdr:colOff>
      <xdr:row>437</xdr:row>
      <xdr:rowOff>127000</xdr:rowOff>
    </xdr:to>
    <xdr:pic>
      <xdr:nvPicPr>
        <xdr:cNvPr id="23" name="Image 22">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68956144"/>
          <a:ext cx="7613650" cy="11644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437</xdr:row>
      <xdr:rowOff>139652</xdr:rowOff>
    </xdr:from>
    <xdr:to>
      <xdr:col>9</xdr:col>
      <xdr:colOff>755650</xdr:colOff>
      <xdr:row>499</xdr:row>
      <xdr:rowOff>171450</xdr:rowOff>
    </xdr:to>
    <xdr:pic>
      <xdr:nvPicPr>
        <xdr:cNvPr id="24" name="Image 23">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0613202"/>
          <a:ext cx="7613650" cy="11449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499</xdr:row>
      <xdr:rowOff>153147</xdr:rowOff>
    </xdr:from>
    <xdr:to>
      <xdr:col>9</xdr:col>
      <xdr:colOff>755650</xdr:colOff>
      <xdr:row>561</xdr:row>
      <xdr:rowOff>95250</xdr:rowOff>
    </xdr:to>
    <xdr:pic>
      <xdr:nvPicPr>
        <xdr:cNvPr id="25" name="Image 24">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92043997"/>
          <a:ext cx="7613650" cy="11359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561</xdr:row>
      <xdr:rowOff>109810</xdr:rowOff>
    </xdr:from>
    <xdr:to>
      <xdr:col>9</xdr:col>
      <xdr:colOff>749300</xdr:colOff>
      <xdr:row>623</xdr:row>
      <xdr:rowOff>50800</xdr:rowOff>
    </xdr:to>
    <xdr:pic>
      <xdr:nvPicPr>
        <xdr:cNvPr id="26" name="Image 25">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03417960"/>
          <a:ext cx="7607300" cy="11358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623</xdr:row>
      <xdr:rowOff>8978</xdr:rowOff>
    </xdr:from>
    <xdr:to>
      <xdr:col>9</xdr:col>
      <xdr:colOff>755650</xdr:colOff>
      <xdr:row>688</xdr:row>
      <xdr:rowOff>0</xdr:rowOff>
    </xdr:to>
    <xdr:pic>
      <xdr:nvPicPr>
        <xdr:cNvPr id="27" name="Image 26">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14734428"/>
          <a:ext cx="7613650" cy="11960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687</xdr:row>
      <xdr:rowOff>170665</xdr:rowOff>
    </xdr:from>
    <xdr:to>
      <xdr:col>9</xdr:col>
      <xdr:colOff>749300</xdr:colOff>
      <xdr:row>747</xdr:row>
      <xdr:rowOff>82550</xdr:rowOff>
    </xdr:to>
    <xdr:pic>
      <xdr:nvPicPr>
        <xdr:cNvPr id="28" name="Image 27">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26681715"/>
          <a:ext cx="7607300" cy="10960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A3:A8" totalsRowShown="0" headerRowDxfId="16" dataDxfId="15">
  <autoFilter ref="A3:A8" xr:uid="{00000000-0009-0000-0100-000001000000}"/>
  <tableColumns count="1">
    <tableColumn id="1" xr3:uid="{00000000-0010-0000-0000-000001000000}" name="Voiture" dataDxfId="14"/>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au2" displayName="Tableau2" ref="C3:G14" totalsRowShown="0" headerRowDxfId="13" dataDxfId="12">
  <autoFilter ref="C3:G14" xr:uid="{00000000-0009-0000-0100-000002000000}"/>
  <tableColumns count="5">
    <tableColumn id="1" xr3:uid="{00000000-0010-0000-0100-000001000000}" name="Kit modele" dataDxfId="11"/>
    <tableColumn id="2" xr3:uid="{00000000-0010-0000-0100-000002000000}" name="Vehicle Kit" dataDxfId="10"/>
    <tableColumn id="3" xr3:uid="{00000000-0010-0000-0100-000003000000}" name="Kit voiture" dataDxfId="9"/>
    <tableColumn id="4" xr3:uid="{00000000-0010-0000-0100-000004000000}" name="Ref Kit" dataDxfId="8"/>
    <tableColumn id="5" xr3:uid="{00000000-0010-0000-0100-000005000000}" name="Prix Kit" dataDxfId="7"/>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au3" displayName="Tableau3" ref="I3:M360" totalsRowShown="0" headerRowDxfId="6" dataDxfId="5">
  <autoFilter ref="I3:M360" xr:uid="{00000000-0009-0000-0100-000003000000}"/>
  <sortState xmlns:xlrd2="http://schemas.microsoft.com/office/spreadsheetml/2017/richdata2" ref="I4:M207">
    <sortCondition ref="I3:I207"/>
  </sortState>
  <tableColumns count="5">
    <tableColumn id="1" xr3:uid="{00000000-0010-0000-0200-000001000000}" name="Voiture" dataDxfId="4"/>
    <tableColumn id="2" xr3:uid="{00000000-0010-0000-0200-000002000000}" name="Optional" dataDxfId="3"/>
    <tableColumn id="3" xr3:uid="{00000000-0010-0000-0200-000003000000}" name="Options" dataDxfId="2"/>
    <tableColumn id="4" xr3:uid="{00000000-0010-0000-0200-000004000000}" name="Réf options" dataDxfId="1"/>
    <tableColumn id="5" xr3:uid="{00000000-0010-0000-0200-000005000000}" name="Prix Options" dataDxfId="0"/>
  </tableColumns>
  <tableStyleInfo name="TableStyleLight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1.v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5.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00B050"/>
  </sheetPr>
  <dimension ref="A1:P121"/>
  <sheetViews>
    <sheetView tabSelected="1" workbookViewId="0">
      <selection activeCell="A39" sqref="A39"/>
    </sheetView>
  </sheetViews>
  <sheetFormatPr baseColWidth="10" defaultColWidth="0" defaultRowHeight="14.4" zeroHeight="1"/>
  <cols>
    <col min="1" max="1" width="15.21875" bestFit="1" customWidth="1"/>
    <col min="2" max="2" width="11.44140625" customWidth="1"/>
    <col min="3" max="3" width="12.21875" customWidth="1"/>
    <col min="4" max="4" width="12.21875" bestFit="1" customWidth="1"/>
    <col min="5" max="5" width="14.5546875" customWidth="1"/>
    <col min="6" max="7" width="11.44140625" customWidth="1"/>
    <col min="8" max="8" width="16.21875" bestFit="1" customWidth="1"/>
    <col min="9" max="16" width="11.44140625" customWidth="1"/>
    <col min="17" max="16384" width="11.44140625" hidden="1"/>
  </cols>
  <sheetData>
    <row r="1" spans="1:16">
      <c r="I1" s="10"/>
      <c r="J1" s="11"/>
      <c r="K1" s="11"/>
      <c r="L1" s="11"/>
      <c r="M1" s="11"/>
      <c r="N1" s="11"/>
      <c r="O1" s="11"/>
      <c r="P1" s="11"/>
    </row>
    <row r="2" spans="1:16">
      <c r="I2" s="11"/>
      <c r="J2" s="11"/>
      <c r="K2" s="11"/>
      <c r="L2" s="19" t="str">
        <f>VLOOKUP(Langues!Y1,Langues!Z1:AA2,2,FALSE)</f>
        <v>FR</v>
      </c>
      <c r="M2" s="11"/>
      <c r="N2" s="11"/>
      <c r="O2" s="11"/>
      <c r="P2" s="11"/>
    </row>
    <row r="3" spans="1:16">
      <c r="I3" s="11"/>
      <c r="J3" s="11"/>
      <c r="K3" s="11"/>
      <c r="L3" s="11"/>
      <c r="M3" s="11"/>
      <c r="N3" s="11"/>
      <c r="O3" s="11"/>
      <c r="P3" s="11"/>
    </row>
    <row r="4" spans="1:16" ht="15" thickBot="1">
      <c r="I4" s="11"/>
      <c r="J4" s="11"/>
      <c r="K4" s="11"/>
      <c r="L4" s="154"/>
      <c r="M4" s="154"/>
      <c r="N4" s="11"/>
      <c r="O4" s="11"/>
      <c r="P4" s="11"/>
    </row>
    <row r="5" spans="1:16" ht="25.2" thickBot="1">
      <c r="A5" s="155" t="str">
        <f ca="1">VLOOKUP(1,INDIRECT("traduc_"&amp;lang_choisie),3,FALSE)</f>
        <v>DEVIS</v>
      </c>
      <c r="B5" s="156"/>
      <c r="C5" s="156"/>
      <c r="D5" s="156"/>
      <c r="E5" s="156"/>
      <c r="F5" s="156"/>
      <c r="G5" s="156"/>
      <c r="H5" s="50">
        <v>44866</v>
      </c>
      <c r="I5" s="11"/>
      <c r="J5" s="12"/>
      <c r="K5" s="11"/>
      <c r="L5" s="11"/>
      <c r="M5" s="11"/>
      <c r="N5" s="11"/>
      <c r="O5" s="11"/>
      <c r="P5" s="11"/>
    </row>
    <row r="6" spans="1:16">
      <c r="I6" s="11"/>
      <c r="J6" s="11"/>
      <c r="K6" s="11"/>
      <c r="L6" s="11"/>
      <c r="M6" s="11"/>
      <c r="N6" s="11"/>
      <c r="O6" s="11"/>
      <c r="P6" s="11"/>
    </row>
    <row r="7" spans="1:16">
      <c r="A7" s="161"/>
      <c r="B7" s="161"/>
      <c r="C7" s="161"/>
      <c r="D7" s="161"/>
      <c r="E7" s="161"/>
      <c r="F7" s="161"/>
      <c r="G7" s="161"/>
      <c r="H7" s="161"/>
      <c r="I7" s="11"/>
      <c r="J7" s="13"/>
      <c r="K7" s="11"/>
      <c r="L7" s="11"/>
      <c r="M7" s="11"/>
      <c r="N7" s="11"/>
      <c r="O7" s="11"/>
      <c r="P7" s="11"/>
    </row>
    <row r="8" spans="1:16">
      <c r="I8" s="11"/>
      <c r="J8" s="13"/>
      <c r="K8" s="11"/>
      <c r="L8" s="11"/>
      <c r="M8" s="11"/>
      <c r="N8" s="11"/>
      <c r="O8" s="11"/>
      <c r="P8" s="11"/>
    </row>
    <row r="9" spans="1:16">
      <c r="C9" s="26"/>
      <c r="I9" s="11"/>
      <c r="J9" s="11"/>
      <c r="K9" s="11"/>
      <c r="L9" s="11"/>
      <c r="M9" s="11"/>
      <c r="N9" s="11"/>
      <c r="O9" s="11"/>
      <c r="P9" s="11"/>
    </row>
    <row r="10" spans="1:16" ht="15" customHeight="1">
      <c r="A10" s="160"/>
      <c r="B10" s="160"/>
      <c r="C10" s="160"/>
      <c r="D10" s="27"/>
      <c r="F10" s="158"/>
      <c r="G10" s="158"/>
      <c r="H10" s="158"/>
      <c r="I10" s="11"/>
      <c r="J10" s="13"/>
      <c r="K10" s="13"/>
      <c r="L10" s="11"/>
      <c r="M10" s="11"/>
      <c r="N10" s="11"/>
      <c r="O10" s="11"/>
      <c r="P10" s="11"/>
    </row>
    <row r="11" spans="1:16">
      <c r="D11" s="27"/>
      <c r="F11" s="159"/>
      <c r="G11" s="159"/>
      <c r="H11" s="159"/>
      <c r="I11" s="11"/>
      <c r="J11" s="13"/>
      <c r="K11" s="13"/>
      <c r="L11" s="11"/>
      <c r="M11" s="11"/>
      <c r="N11" s="11"/>
      <c r="O11" s="11"/>
      <c r="P11" s="11"/>
    </row>
    <row r="12" spans="1:16">
      <c r="A12" s="157"/>
      <c r="B12" s="157"/>
      <c r="C12" s="157"/>
      <c r="D12" s="27"/>
      <c r="E12" s="51"/>
      <c r="F12" s="5"/>
      <c r="G12" s="5"/>
      <c r="H12" s="51"/>
      <c r="I12" s="11"/>
      <c r="J12" s="13"/>
      <c r="K12" s="13"/>
      <c r="L12" s="11"/>
      <c r="M12" s="11"/>
      <c r="N12" s="11"/>
      <c r="O12" s="11"/>
      <c r="P12" s="11"/>
    </row>
    <row r="13" spans="1:16">
      <c r="A13" s="157"/>
      <c r="B13" s="157"/>
      <c r="C13" s="157"/>
      <c r="D13" s="27"/>
      <c r="F13" s="5"/>
      <c r="G13" s="5"/>
      <c r="H13" s="5"/>
      <c r="I13" s="11"/>
      <c r="J13" s="13"/>
      <c r="K13" s="13"/>
      <c r="L13" s="11"/>
      <c r="M13" s="11"/>
      <c r="N13" s="11"/>
      <c r="O13" s="11"/>
      <c r="P13" s="11"/>
    </row>
    <row r="14" spans="1:16">
      <c r="A14" s="157"/>
      <c r="B14" s="157"/>
      <c r="C14" s="157"/>
      <c r="F14" s="5"/>
      <c r="G14" s="5"/>
      <c r="H14" s="5"/>
      <c r="I14" s="11"/>
      <c r="J14" s="13"/>
      <c r="K14" s="13"/>
      <c r="L14" s="11"/>
      <c r="M14" s="11"/>
      <c r="N14" s="11"/>
      <c r="O14" s="11"/>
      <c r="P14" s="11"/>
    </row>
    <row r="15" spans="1:16">
      <c r="A15" s="28"/>
      <c r="B15" s="28"/>
      <c r="C15" s="28"/>
      <c r="D15" s="27"/>
      <c r="F15" s="5"/>
      <c r="G15" s="5"/>
      <c r="H15" s="5"/>
      <c r="I15" s="11"/>
      <c r="J15" s="13"/>
      <c r="K15" s="13"/>
      <c r="L15" s="11"/>
      <c r="M15" s="11"/>
      <c r="N15" s="11"/>
      <c r="O15" s="11"/>
      <c r="P15" s="11"/>
    </row>
    <row r="16" spans="1:16">
      <c r="A16" s="157"/>
      <c r="B16" s="157"/>
      <c r="C16" s="157"/>
      <c r="D16" s="27"/>
      <c r="F16" s="159"/>
      <c r="G16" s="159"/>
      <c r="H16" s="159"/>
      <c r="I16" s="11"/>
      <c r="J16" s="13"/>
      <c r="K16" s="11"/>
      <c r="L16" s="11"/>
      <c r="M16" s="11"/>
      <c r="N16" s="11"/>
      <c r="O16" s="11"/>
      <c r="P16" s="11"/>
    </row>
    <row r="17" spans="1:16">
      <c r="A17" s="157"/>
      <c r="B17" s="157"/>
      <c r="C17" s="157"/>
      <c r="D17" s="27"/>
      <c r="F17" s="159"/>
      <c r="G17" s="159"/>
      <c r="H17" s="159"/>
      <c r="I17" s="11"/>
      <c r="J17" s="13"/>
      <c r="K17" s="11"/>
      <c r="L17" s="11"/>
      <c r="M17" s="11"/>
      <c r="N17" s="11"/>
      <c r="O17" s="11"/>
      <c r="P17" s="11"/>
    </row>
    <row r="18" spans="1:16">
      <c r="I18" s="11"/>
      <c r="J18" s="13"/>
      <c r="K18" s="11"/>
      <c r="L18" s="11"/>
      <c r="M18" s="11"/>
      <c r="N18" s="11"/>
      <c r="O18" s="11"/>
      <c r="P18" s="11"/>
    </row>
    <row r="19" spans="1:16" ht="15" thickBot="1">
      <c r="I19" s="11"/>
      <c r="J19" s="13"/>
      <c r="K19" s="11"/>
      <c r="L19" s="11"/>
      <c r="M19" s="11"/>
      <c r="N19" s="11"/>
      <c r="O19" s="11"/>
      <c r="P19" s="11"/>
    </row>
    <row r="20" spans="1:16" ht="15" customHeight="1">
      <c r="A20" s="201" t="str">
        <f ca="1">VLOOKUP(3,INDIRECT("traduc_"&amp;lang_choisie),3,FALSE)</f>
        <v>Denomination Sociale :</v>
      </c>
      <c r="B20" s="202"/>
      <c r="C20" s="184"/>
      <c r="D20" s="184"/>
      <c r="E20" s="185"/>
      <c r="F20" s="52" t="str">
        <f ca="1">VLOOKUP(9,INDIRECT("traduc_"&amp;lang_choisie),3,FALSE)</f>
        <v>Téléphone :</v>
      </c>
      <c r="G20" s="188"/>
      <c r="H20" s="189"/>
      <c r="I20" s="11"/>
      <c r="J20" s="11"/>
      <c r="K20" s="11"/>
      <c r="L20" s="11"/>
      <c r="M20" s="11"/>
      <c r="N20" s="11"/>
      <c r="O20" s="11"/>
      <c r="P20" s="11"/>
    </row>
    <row r="21" spans="1:16" ht="15" thickBot="1">
      <c r="A21" s="207"/>
      <c r="B21" s="208"/>
      <c r="C21" s="186"/>
      <c r="D21" s="186"/>
      <c r="E21" s="187"/>
      <c r="F21" s="53"/>
      <c r="G21" s="190"/>
      <c r="H21" s="191"/>
      <c r="I21" s="11"/>
      <c r="J21" s="11"/>
      <c r="K21" s="11"/>
      <c r="L21" s="11"/>
      <c r="M21" s="11"/>
      <c r="N21" s="11"/>
      <c r="O21" s="11"/>
      <c r="P21" s="11"/>
    </row>
    <row r="22" spans="1:16">
      <c r="A22" s="203" t="str">
        <f ca="1">VLOOKUP(4,INDIRECT("traduc_"&amp;lang_choisie),3,FALSE)</f>
        <v>Nom du contact :</v>
      </c>
      <c r="B22" s="204"/>
      <c r="C22" s="192"/>
      <c r="D22" s="205"/>
      <c r="E22" s="52" t="str">
        <f ca="1">VLOOKUP(10,INDIRECT("traduc_"&amp;lang_choisie),3,FALSE)</f>
        <v>E-mail :</v>
      </c>
      <c r="F22" s="180"/>
      <c r="G22" s="180"/>
      <c r="H22" s="181"/>
      <c r="I22" s="11"/>
      <c r="J22" s="11"/>
      <c r="K22" s="11"/>
      <c r="L22" s="11"/>
      <c r="M22" s="11"/>
      <c r="N22" s="11"/>
      <c r="O22" s="11"/>
      <c r="P22" s="11"/>
    </row>
    <row r="23" spans="1:16" ht="15" thickBot="1">
      <c r="A23" s="54"/>
      <c r="B23" s="55"/>
      <c r="C23" s="194"/>
      <c r="D23" s="206"/>
      <c r="E23" s="56"/>
      <c r="F23" s="182"/>
      <c r="G23" s="182"/>
      <c r="H23" s="183"/>
      <c r="I23" s="11"/>
      <c r="J23" s="11"/>
      <c r="K23" s="11"/>
      <c r="L23" s="11"/>
      <c r="M23" s="11"/>
      <c r="N23" s="11"/>
      <c r="O23" s="11"/>
      <c r="P23" s="11"/>
    </row>
    <row r="24" spans="1:16">
      <c r="A24" s="201" t="str">
        <f ca="1">VLOOKUP(5,INDIRECT("traduc_"&amp;lang_choisie),3,FALSE)</f>
        <v>Adresse facturation :</v>
      </c>
      <c r="B24" s="202"/>
      <c r="C24" s="57"/>
      <c r="D24" s="58"/>
      <c r="E24" s="59" t="str">
        <f ca="1">VLOOKUP(11,INDIRECT("traduc_"&amp;lang_choisie),3,FALSE)</f>
        <v>Adresse de livraison :</v>
      </c>
      <c r="F24" s="59"/>
      <c r="G24" s="57"/>
      <c r="H24" s="58"/>
      <c r="I24" s="11"/>
      <c r="J24" s="11"/>
      <c r="K24" s="11"/>
      <c r="L24" s="11"/>
      <c r="M24" s="11"/>
      <c r="N24" s="11"/>
      <c r="O24" s="11"/>
      <c r="P24" s="11"/>
    </row>
    <row r="25" spans="1:16">
      <c r="A25" s="197"/>
      <c r="B25" s="198"/>
      <c r="C25" s="198"/>
      <c r="D25" s="199"/>
      <c r="E25" s="197"/>
      <c r="F25" s="198"/>
      <c r="G25" s="198"/>
      <c r="H25" s="199"/>
      <c r="I25" s="11"/>
      <c r="J25" s="11"/>
      <c r="K25" s="11"/>
      <c r="L25" s="11"/>
      <c r="M25" s="11"/>
      <c r="N25" s="11"/>
      <c r="O25" s="11"/>
      <c r="P25" s="11"/>
    </row>
    <row r="26" spans="1:16">
      <c r="A26" s="200"/>
      <c r="B26" s="186"/>
      <c r="C26" s="186"/>
      <c r="D26" s="196"/>
      <c r="E26" s="200"/>
      <c r="F26" s="186"/>
      <c r="G26" s="186"/>
      <c r="H26" s="196"/>
      <c r="I26" s="11"/>
      <c r="J26" s="11"/>
      <c r="K26" s="11"/>
      <c r="L26" s="11"/>
      <c r="M26" s="11"/>
      <c r="N26" s="11"/>
      <c r="O26" s="11"/>
      <c r="P26" s="11"/>
    </row>
    <row r="27" spans="1:16">
      <c r="A27" s="59" t="str">
        <f ca="1">VLOOKUP(6,INDIRECT("traduc_"&amp;lang_choisie),3,FALSE)</f>
        <v>Ville :</v>
      </c>
      <c r="B27" s="192"/>
      <c r="C27" s="192"/>
      <c r="D27" s="193"/>
      <c r="E27" s="59" t="str">
        <f ca="1">A27</f>
        <v>Ville :</v>
      </c>
      <c r="F27" s="192"/>
      <c r="G27" s="192"/>
      <c r="H27" s="193"/>
      <c r="I27" s="11"/>
      <c r="J27" s="11"/>
      <c r="K27" s="11"/>
      <c r="L27" s="11"/>
      <c r="M27" s="11"/>
      <c r="N27" s="11"/>
      <c r="O27" s="11"/>
      <c r="P27" s="11"/>
    </row>
    <row r="28" spans="1:16">
      <c r="A28" s="60"/>
      <c r="B28" s="186"/>
      <c r="C28" s="186"/>
      <c r="D28" s="196"/>
      <c r="E28" s="60"/>
      <c r="F28" s="186"/>
      <c r="G28" s="186"/>
      <c r="H28" s="196"/>
      <c r="I28" s="11"/>
      <c r="J28" s="11"/>
      <c r="K28" s="11"/>
      <c r="L28" s="11"/>
      <c r="M28" s="11"/>
      <c r="N28" s="11"/>
      <c r="O28" s="11"/>
      <c r="P28" s="11"/>
    </row>
    <row r="29" spans="1:16">
      <c r="A29" s="59" t="str">
        <f ca="1">VLOOKUP(7,INDIRECT("traduc_"&amp;lang_choisie),3,FALSE)</f>
        <v>Pays :</v>
      </c>
      <c r="B29" s="192"/>
      <c r="C29" s="192"/>
      <c r="D29" s="193"/>
      <c r="E29" s="59" t="str">
        <f ca="1">A29</f>
        <v>Pays :</v>
      </c>
      <c r="F29" s="192"/>
      <c r="G29" s="192"/>
      <c r="H29" s="193"/>
      <c r="I29" s="11"/>
      <c r="J29" s="11"/>
      <c r="K29" s="11"/>
      <c r="L29" s="11"/>
      <c r="M29" s="11"/>
      <c r="N29" s="11"/>
      <c r="O29" s="11"/>
      <c r="P29" s="11"/>
    </row>
    <row r="30" spans="1:16" ht="15" thickBot="1">
      <c r="A30" s="54"/>
      <c r="B30" s="194"/>
      <c r="C30" s="194"/>
      <c r="D30" s="195"/>
      <c r="E30" s="54"/>
      <c r="F30" s="194"/>
      <c r="G30" s="194"/>
      <c r="H30" s="195"/>
      <c r="I30" s="11"/>
      <c r="J30" s="11"/>
      <c r="K30" s="11"/>
      <c r="L30" s="11"/>
      <c r="M30" s="11"/>
      <c r="N30" s="11"/>
      <c r="O30" s="11"/>
      <c r="P30" s="11"/>
    </row>
    <row r="31" spans="1:16" ht="14.55" customHeight="1">
      <c r="A31" s="61" t="str">
        <f ca="1">VLOOKUP(8,INDIRECT("traduc_"&amp;lang_choisie),3,FALSE)</f>
        <v>N° de TVA :</v>
      </c>
      <c r="B31" s="148"/>
      <c r="C31" s="148"/>
      <c r="D31" s="148"/>
      <c r="E31" s="148"/>
      <c r="F31" s="148"/>
      <c r="G31" s="148"/>
      <c r="H31" s="149"/>
      <c r="I31" s="11"/>
      <c r="J31" s="11"/>
      <c r="K31" s="11"/>
      <c r="L31" s="11"/>
      <c r="M31" s="11"/>
      <c r="N31" s="11"/>
      <c r="O31" s="11"/>
      <c r="P31" s="11"/>
    </row>
    <row r="32" spans="1:16" ht="15" customHeight="1" thickBot="1">
      <c r="A32" s="54"/>
      <c r="B32" s="150"/>
      <c r="C32" s="150"/>
      <c r="D32" s="150"/>
      <c r="E32" s="150"/>
      <c r="F32" s="150"/>
      <c r="G32" s="150"/>
      <c r="H32" s="151"/>
      <c r="I32" s="11"/>
      <c r="J32" s="11"/>
      <c r="K32" s="11"/>
      <c r="L32" s="11"/>
      <c r="M32" s="11"/>
      <c r="N32" s="11"/>
      <c r="O32" s="11"/>
      <c r="P32" s="11"/>
    </row>
    <row r="33" spans="1:16">
      <c r="A33" s="62"/>
      <c r="B33" s="62"/>
      <c r="C33" s="62"/>
      <c r="D33" s="62"/>
      <c r="E33" s="62"/>
      <c r="F33" s="51"/>
      <c r="G33" s="51"/>
      <c r="H33" s="51"/>
      <c r="I33" s="11"/>
      <c r="J33" s="11"/>
      <c r="K33" s="11"/>
      <c r="L33" s="11"/>
      <c r="M33" s="11"/>
      <c r="N33" s="11"/>
      <c r="O33" s="11"/>
      <c r="P33" s="11"/>
    </row>
    <row r="34" spans="1:16">
      <c r="A34" s="62"/>
      <c r="B34" s="51"/>
      <c r="C34" s="97" t="str">
        <f ca="1">VLOOKUP(12,INDIRECT("traduc_"&amp;lang_choisie),3,FALSE)</f>
        <v>Enlèvement à Alpine (Dieppe) par le client</v>
      </c>
      <c r="D34" s="62"/>
      <c r="E34" s="64" t="str">
        <f ca="1">VLOOKUP(18,INDIRECT("traduc_"&amp;lang_choisie),3,FALSE)</f>
        <v>Taille siège pilote</v>
      </c>
      <c r="F34" s="65"/>
      <c r="G34" s="65"/>
      <c r="H34" s="66"/>
      <c r="I34" s="11"/>
      <c r="J34" s="11"/>
      <c r="K34" s="11"/>
      <c r="L34" s="11"/>
      <c r="M34" s="11"/>
      <c r="N34" s="11"/>
      <c r="O34" s="11"/>
      <c r="P34" s="11"/>
    </row>
    <row r="35" spans="1:16">
      <c r="A35" s="67"/>
      <c r="B35" s="51"/>
      <c r="C35" s="97" t="str">
        <f ca="1">VLOOKUP(13,INDIRECT("traduc_"&amp;lang_choisie),3,FALSE)</f>
        <v>Livraison par transporteur (a charge client)</v>
      </c>
      <c r="D35" s="62"/>
      <c r="E35" s="68" t="str">
        <f ca="1">VLOOKUP(20,INDIRECT("traduc_"&amp;lang_choisie),3,FALSE)</f>
        <v>Taille siège copilote</v>
      </c>
      <c r="F35" s="69"/>
      <c r="G35" s="69"/>
      <c r="H35" s="70"/>
      <c r="I35" s="11"/>
      <c r="J35" s="11"/>
      <c r="K35" s="11"/>
      <c r="L35" s="11"/>
      <c r="M35" s="11"/>
      <c r="N35" s="11"/>
      <c r="O35" s="11"/>
      <c r="P35" s="11"/>
    </row>
    <row r="36" spans="1:16">
      <c r="A36" s="62"/>
      <c r="B36" s="51"/>
      <c r="C36" s="63"/>
      <c r="D36" s="62"/>
      <c r="E36" s="71"/>
      <c r="F36" s="72"/>
      <c r="G36" s="73"/>
      <c r="H36" s="74"/>
      <c r="I36" s="11"/>
      <c r="J36" s="11"/>
      <c r="K36" s="11"/>
      <c r="L36" s="11"/>
      <c r="M36" s="11"/>
      <c r="N36" s="11"/>
      <c r="O36" s="11"/>
      <c r="P36" s="11"/>
    </row>
    <row r="37" spans="1:16" ht="8.5500000000000007" customHeight="1">
      <c r="A37" s="51"/>
      <c r="B37" s="51"/>
      <c r="C37" s="51"/>
      <c r="D37" s="51"/>
      <c r="E37" s="51"/>
      <c r="F37" s="51"/>
      <c r="G37" s="51"/>
      <c r="H37" s="51"/>
      <c r="I37" s="11"/>
      <c r="J37" s="11"/>
      <c r="K37" s="11"/>
      <c r="L37" s="11"/>
      <c r="M37" s="11"/>
      <c r="N37" s="11"/>
      <c r="O37" s="11"/>
      <c r="P37" s="11"/>
    </row>
    <row r="38" spans="1:16">
      <c r="A38" s="75" t="s">
        <v>0</v>
      </c>
      <c r="B38" s="209" t="s">
        <v>58</v>
      </c>
      <c r="C38" s="209"/>
      <c r="D38" s="75" t="s">
        <v>1</v>
      </c>
      <c r="E38" s="75" t="s">
        <v>46</v>
      </c>
      <c r="F38" s="51"/>
      <c r="G38" s="75" t="s">
        <v>2</v>
      </c>
      <c r="H38" s="75" t="s">
        <v>3</v>
      </c>
      <c r="I38" s="11"/>
      <c r="J38" s="11"/>
      <c r="K38" s="14"/>
      <c r="L38" s="11"/>
      <c r="M38" s="11"/>
      <c r="N38" s="11"/>
      <c r="O38" s="11"/>
      <c r="P38" s="11"/>
    </row>
    <row r="39" spans="1:16">
      <c r="A39" s="76"/>
      <c r="B39" s="162"/>
      <c r="C39" s="162"/>
      <c r="D39" s="77" t="str">
        <f>IF(ISERROR(INDEX(Ref_Kit,MATCH(B39,IF(lang_choisie="ENG",Vehicle_Kit,Kit_voiture),0))),"",INDEX(Ref_Kit,MATCH(B39,IF(lang_choisie="ENG",Vehicle_Kit,Kit_voiture),0)))</f>
        <v/>
      </c>
      <c r="E39" s="78" t="str">
        <f>IF(ISERROR(INDEX(Prix_Kit,MATCH(D39,Ref_Kit,0))),"",INDEX(Prix_Kit,MATCH(D39,Ref_Kit,0)))</f>
        <v/>
      </c>
      <c r="F39" s="79"/>
      <c r="G39" s="80"/>
      <c r="H39" s="81" t="str">
        <f>IF(AND(G39=""),E39,IF(ISERROR(E39*G39),"",E39*G39))</f>
        <v/>
      </c>
      <c r="I39" s="11"/>
      <c r="J39" s="11"/>
      <c r="K39" s="11"/>
      <c r="L39" s="11"/>
      <c r="M39" s="11"/>
      <c r="N39" s="11"/>
      <c r="O39" s="11"/>
      <c r="P39" s="11"/>
    </row>
    <row r="40" spans="1:16">
      <c r="A40" s="76"/>
      <c r="B40" s="162"/>
      <c r="C40" s="162"/>
      <c r="D40" s="77" t="str">
        <f>IF(ISERROR(INDEX(Ref_Kit,MATCH(B40,IF(lang_choisie="ENG",Vehicle_Kit,Kit_voiture),0))),"",INDEX(Ref_Kit,MATCH(B40,IF(lang_choisie="ENG",Vehicle_Kit,Kit_voiture),0)))</f>
        <v/>
      </c>
      <c r="E40" s="78" t="str">
        <f>IF(ISERROR(INDEX(Prix_Kit,MATCH(D40,Ref_Kit,0))),"",INDEX(Prix_Kit,MATCH(D40,Ref_Kit,0)))</f>
        <v/>
      </c>
      <c r="F40" s="79"/>
      <c r="G40" s="80"/>
      <c r="H40" s="81" t="str">
        <f>IF(AND(G40=""),E40,IF(ISERROR(E40*G40),"",E40*G40))</f>
        <v/>
      </c>
      <c r="I40" s="11"/>
      <c r="J40" s="11"/>
      <c r="K40" s="11"/>
      <c r="L40" s="14"/>
      <c r="M40" s="11"/>
      <c r="N40" s="11"/>
      <c r="O40" s="11"/>
      <c r="P40" s="11"/>
    </row>
    <row r="41" spans="1:16">
      <c r="A41" s="76"/>
      <c r="B41" s="162"/>
      <c r="C41" s="162"/>
      <c r="D41" s="77" t="str">
        <f>IF(ISERROR(INDEX(Ref_Kit,MATCH(B41,IF(lang_choisie="ENG",Vehicle_Kit,Kit_voiture),0))),"",INDEX(Ref_Kit,MATCH(B41,IF(lang_choisie="ENG",Vehicle_Kit,Kit_voiture),0)))</f>
        <v/>
      </c>
      <c r="E41" s="78" t="str">
        <f>IF(ISERROR(INDEX(Prix_Kit,MATCH(D41,Ref_Kit,0))),"",INDEX(Prix_Kit,MATCH(D41,Ref_Kit,0)))</f>
        <v/>
      </c>
      <c r="F41" s="79"/>
      <c r="G41" s="80"/>
      <c r="H41" s="81" t="str">
        <f>IF(AND(G41=""),E41,IF(ISERROR(E41*G41),"",E41*G41))</f>
        <v/>
      </c>
      <c r="I41" s="11"/>
      <c r="J41" s="11"/>
      <c r="K41" s="11"/>
      <c r="L41" s="11"/>
      <c r="M41" s="11"/>
      <c r="N41" s="11"/>
      <c r="O41" s="11"/>
      <c r="P41" s="11"/>
    </row>
    <row r="42" spans="1:16" ht="8.5500000000000007" customHeight="1">
      <c r="A42" s="51"/>
      <c r="B42" s="51"/>
      <c r="C42" s="51"/>
      <c r="D42" s="51"/>
      <c r="E42" s="51"/>
      <c r="F42" s="51"/>
      <c r="G42" s="51"/>
      <c r="H42" s="51"/>
      <c r="I42" s="11"/>
      <c r="J42" s="11"/>
      <c r="K42" s="11"/>
      <c r="L42" s="11"/>
      <c r="M42" s="11"/>
      <c r="N42" s="11"/>
      <c r="O42" s="11"/>
      <c r="P42" s="11"/>
    </row>
    <row r="43" spans="1:16" s="1" customFormat="1">
      <c r="A43" s="75" t="s">
        <v>0</v>
      </c>
      <c r="B43" s="209" t="s">
        <v>4</v>
      </c>
      <c r="C43" s="209"/>
      <c r="D43" s="75" t="s">
        <v>1</v>
      </c>
      <c r="E43" s="75" t="s">
        <v>46</v>
      </c>
      <c r="F43" s="82"/>
      <c r="G43" s="75" t="s">
        <v>2</v>
      </c>
      <c r="H43" s="75" t="s">
        <v>3</v>
      </c>
      <c r="I43" s="14"/>
      <c r="J43" s="11"/>
      <c r="K43" s="11"/>
      <c r="L43" s="11"/>
      <c r="M43" s="11"/>
      <c r="N43" s="11"/>
      <c r="O43" s="11"/>
      <c r="P43" s="14"/>
    </row>
    <row r="44" spans="1:16">
      <c r="A44" s="83"/>
      <c r="B44" s="173"/>
      <c r="C44" s="173"/>
      <c r="D44" s="77" t="str">
        <f t="shared" ref="D44:D48" si="0">IF(ISERROR(INDEX(Réf_options,MATCH(B44,IF(lang_choisie="ENG",Optional,Options),0))),"",INDEX(Réf_options,MATCH(B44,IF(lang_choisie="ENG",Optional,Options),0)))</f>
        <v/>
      </c>
      <c r="E44" s="78" t="str">
        <f t="shared" ref="E44:E45" si="1">IF(ISERROR(INDEX(Prix_Options,MATCH(D44,Réf_options,0))),"",INDEX(Prix_Options,MATCH(D44,Réf_options,0)))</f>
        <v/>
      </c>
      <c r="F44" s="79"/>
      <c r="G44" s="80"/>
      <c r="H44" s="84" t="str">
        <f t="shared" ref="H44:H48" si="2">IF(AND(G44=""),E44,IF(ISERROR(E44*G44),"",E44*G44))</f>
        <v/>
      </c>
      <c r="I44" s="11"/>
      <c r="J44" s="11"/>
      <c r="K44" s="11"/>
      <c r="L44" s="11"/>
      <c r="M44" s="11"/>
      <c r="N44" s="11"/>
      <c r="O44" s="11"/>
      <c r="P44" s="11"/>
    </row>
    <row r="45" spans="1:16">
      <c r="A45" s="83"/>
      <c r="B45" s="173"/>
      <c r="C45" s="173"/>
      <c r="D45" s="77" t="str">
        <f t="shared" si="0"/>
        <v/>
      </c>
      <c r="E45" s="78" t="str">
        <f t="shared" si="1"/>
        <v/>
      </c>
      <c r="F45" s="79"/>
      <c r="G45" s="80"/>
      <c r="H45" s="84" t="str">
        <f t="shared" ref="H45" si="3">IF(AND(G45=""),E45,IF(ISERROR(E45*G45),"",E45*G45))</f>
        <v/>
      </c>
      <c r="I45" s="11"/>
      <c r="J45" s="11"/>
      <c r="K45" s="11"/>
      <c r="L45" s="11"/>
      <c r="M45" s="11"/>
      <c r="N45" s="11"/>
      <c r="O45" s="11"/>
      <c r="P45" s="11"/>
    </row>
    <row r="46" spans="1:16">
      <c r="A46" s="83"/>
      <c r="B46" s="173"/>
      <c r="C46" s="173"/>
      <c r="D46" s="77" t="str">
        <f t="shared" si="0"/>
        <v/>
      </c>
      <c r="E46" s="78" t="str">
        <f t="shared" ref="E46:E48" si="4">IF(ISERROR(INDEX(Prix_Options,MATCH(D46,Réf_options,0))),"",INDEX(Prix_Options,MATCH(D46,Réf_options,0)))</f>
        <v/>
      </c>
      <c r="F46" s="79"/>
      <c r="G46" s="80"/>
      <c r="H46" s="84" t="str">
        <f t="shared" si="2"/>
        <v/>
      </c>
      <c r="I46" s="11"/>
      <c r="J46" s="11"/>
      <c r="K46" s="11"/>
      <c r="L46" s="11"/>
      <c r="M46" s="11"/>
      <c r="N46" s="11"/>
      <c r="O46" s="11"/>
      <c r="P46" s="11"/>
    </row>
    <row r="47" spans="1:16">
      <c r="A47" s="83"/>
      <c r="B47" s="173"/>
      <c r="C47" s="173"/>
      <c r="D47" s="77"/>
      <c r="E47" s="78" t="str">
        <f t="shared" si="4"/>
        <v/>
      </c>
      <c r="F47" s="79"/>
      <c r="G47" s="80"/>
      <c r="H47" s="84" t="str">
        <f t="shared" si="2"/>
        <v/>
      </c>
      <c r="I47" s="11"/>
      <c r="J47" s="11"/>
      <c r="K47" s="11"/>
      <c r="L47" s="11"/>
      <c r="M47" s="11"/>
      <c r="N47" s="11"/>
      <c r="O47" s="11"/>
      <c r="P47" s="11"/>
    </row>
    <row r="48" spans="1:16">
      <c r="A48" s="83"/>
      <c r="B48" s="173"/>
      <c r="C48" s="173"/>
      <c r="D48" s="77" t="str">
        <f t="shared" si="0"/>
        <v/>
      </c>
      <c r="E48" s="78" t="str">
        <f t="shared" si="4"/>
        <v/>
      </c>
      <c r="F48" s="79"/>
      <c r="G48" s="80"/>
      <c r="H48" s="84" t="str">
        <f t="shared" si="2"/>
        <v/>
      </c>
      <c r="I48" s="11"/>
      <c r="J48" s="11"/>
      <c r="K48" s="11"/>
      <c r="L48" s="11"/>
      <c r="M48" s="11"/>
      <c r="N48" s="11"/>
      <c r="O48" s="11"/>
      <c r="P48" s="11"/>
    </row>
    <row r="49" spans="1:16">
      <c r="A49" s="83"/>
      <c r="B49" s="173"/>
      <c r="C49" s="173"/>
      <c r="D49" s="77" t="str">
        <f t="shared" ref="D49" si="5">IF(ISERROR(INDEX(Réf_options,MATCH(B49,IF(lang_choisie="ENG",Optional,Options),0))),"",INDEX(Réf_options,MATCH(B49,IF(lang_choisie="ENG",Optional,Options),0)))</f>
        <v/>
      </c>
      <c r="E49" s="78" t="str">
        <f t="shared" ref="E49" si="6">IF(ISERROR(INDEX(Prix_Options,MATCH(D49,Réf_options,0))),"",INDEX(Prix_Options,MATCH(D49,Réf_options,0)))</f>
        <v/>
      </c>
      <c r="F49" s="79"/>
      <c r="G49" s="80"/>
      <c r="H49" s="84" t="str">
        <f t="shared" ref="H49" si="7">IF(AND(G49=""),E49,IF(ISERROR(E49*G49),"",E49*G49))</f>
        <v/>
      </c>
      <c r="I49" s="11"/>
      <c r="J49" s="11"/>
      <c r="K49" s="11"/>
      <c r="L49" s="11"/>
      <c r="M49" s="11"/>
      <c r="N49" s="11"/>
      <c r="O49" s="11"/>
      <c r="P49" s="11"/>
    </row>
    <row r="50" spans="1:16">
      <c r="A50" s="83"/>
      <c r="B50" s="173"/>
      <c r="C50" s="173"/>
      <c r="D50" s="77" t="str">
        <f t="shared" ref="D50:D53" si="8">IF(ISERROR(INDEX(Réf_options,MATCH(B50,IF(lang_choisie="ENG",Optional,Options),0))),"",INDEX(Réf_options,MATCH(B50,IF(lang_choisie="ENG",Optional,Options),0)))</f>
        <v/>
      </c>
      <c r="E50" s="78" t="str">
        <f t="shared" ref="E50:E53" si="9">IF(ISERROR(INDEX(Prix_Options,MATCH(D50,Réf_options,0))),"",INDEX(Prix_Options,MATCH(D50,Réf_options,0)))</f>
        <v/>
      </c>
      <c r="F50" s="79"/>
      <c r="G50" s="80"/>
      <c r="H50" s="84" t="str">
        <f t="shared" ref="H50:H53" si="10">IF(AND(G50=""),E50,IF(ISERROR(E50*G50),"",E50*G50))</f>
        <v/>
      </c>
      <c r="I50" s="11"/>
      <c r="J50" s="11"/>
      <c r="K50" s="11"/>
      <c r="L50" s="11"/>
      <c r="M50" s="11"/>
      <c r="N50" s="11"/>
      <c r="O50" s="11"/>
      <c r="P50" s="11"/>
    </row>
    <row r="51" spans="1:16">
      <c r="A51" s="83"/>
      <c r="B51" s="173"/>
      <c r="C51" s="173"/>
      <c r="D51" s="77" t="str">
        <f t="shared" si="8"/>
        <v/>
      </c>
      <c r="E51" s="78" t="str">
        <f t="shared" si="9"/>
        <v/>
      </c>
      <c r="F51" s="79"/>
      <c r="G51" s="80"/>
      <c r="H51" s="84" t="str">
        <f t="shared" si="10"/>
        <v/>
      </c>
      <c r="I51" s="11"/>
      <c r="J51" s="11"/>
      <c r="K51" s="11"/>
      <c r="L51" s="11"/>
      <c r="M51" s="11"/>
      <c r="N51" s="11"/>
      <c r="O51" s="11"/>
      <c r="P51" s="11"/>
    </row>
    <row r="52" spans="1:16">
      <c r="A52" s="83"/>
      <c r="B52" s="173"/>
      <c r="C52" s="173"/>
      <c r="D52" s="77" t="str">
        <f t="shared" si="8"/>
        <v/>
      </c>
      <c r="E52" s="78" t="str">
        <f t="shared" si="9"/>
        <v/>
      </c>
      <c r="F52" s="79"/>
      <c r="G52" s="80"/>
      <c r="H52" s="84" t="str">
        <f t="shared" si="10"/>
        <v/>
      </c>
      <c r="I52" s="11"/>
      <c r="J52" s="11"/>
      <c r="K52" s="11"/>
      <c r="L52" s="11"/>
      <c r="M52" s="11"/>
      <c r="N52" s="11"/>
      <c r="O52" s="11"/>
      <c r="P52" s="11"/>
    </row>
    <row r="53" spans="1:16">
      <c r="A53" s="83"/>
      <c r="B53" s="175"/>
      <c r="C53" s="176"/>
      <c r="D53" s="77" t="str">
        <f t="shared" si="8"/>
        <v/>
      </c>
      <c r="E53" s="78" t="str">
        <f t="shared" si="9"/>
        <v/>
      </c>
      <c r="F53" s="79"/>
      <c r="G53" s="80"/>
      <c r="H53" s="84" t="str">
        <f t="shared" si="10"/>
        <v/>
      </c>
      <c r="I53" s="11"/>
      <c r="J53" s="11"/>
      <c r="K53" s="11"/>
      <c r="L53" s="11"/>
      <c r="M53" s="11"/>
      <c r="N53" s="11"/>
      <c r="O53" s="11"/>
      <c r="P53" s="11"/>
    </row>
    <row r="54" spans="1:16" ht="14.55" customHeight="1">
      <c r="A54" s="83"/>
      <c r="B54" s="175"/>
      <c r="C54" s="176"/>
      <c r="D54" s="77" t="str">
        <f t="shared" ref="D54" si="11">IF(ISERROR(INDEX(Réf_options,MATCH(B54,IF(lang_choisie="ENG",Optional,Options),0))),"",INDEX(Réf_options,MATCH(B54,IF(lang_choisie="ENG",Optional,Options),0)))</f>
        <v/>
      </c>
      <c r="E54" s="78" t="str">
        <f t="shared" ref="E54" si="12">IF(ISERROR(INDEX(Prix_Options,MATCH(D54,Réf_options,0))),"",INDEX(Prix_Options,MATCH(D54,Réf_options,0)))</f>
        <v/>
      </c>
      <c r="F54" s="79"/>
      <c r="G54" s="80"/>
      <c r="H54" s="84" t="str">
        <f t="shared" ref="H54" si="13">IF(AND(G54=""),E54,IF(ISERROR(E54*G54),"",E54*G54))</f>
        <v/>
      </c>
      <c r="I54" s="11"/>
      <c r="J54" s="11"/>
      <c r="K54" s="11"/>
      <c r="L54" s="11"/>
      <c r="M54" s="11"/>
      <c r="N54" s="11"/>
      <c r="O54" s="11"/>
      <c r="P54" s="11"/>
    </row>
    <row r="55" spans="1:16" ht="14.55" customHeight="1">
      <c r="A55" s="85" t="str">
        <f ca="1">VLOOKUP(16,INDIRECT("traduc_"&amp;lang_choisie),3,FALSE)</f>
        <v>TOTAL HT</v>
      </c>
      <c r="B55" s="86"/>
      <c r="C55" s="86"/>
      <c r="D55" s="86"/>
      <c r="E55" s="87"/>
      <c r="F55" s="51"/>
      <c r="G55" s="88"/>
      <c r="H55" s="88">
        <f>SUM(H39:H54)</f>
        <v>0</v>
      </c>
      <c r="I55" s="11"/>
      <c r="J55" s="11"/>
      <c r="K55" s="11"/>
      <c r="L55" s="11"/>
      <c r="M55" s="11"/>
      <c r="N55" s="11"/>
      <c r="O55" s="11"/>
      <c r="P55" s="11"/>
    </row>
    <row r="56" spans="1:16" ht="14.55" customHeight="1">
      <c r="A56" s="89" t="s">
        <v>108</v>
      </c>
      <c r="B56" s="90"/>
      <c r="C56" s="90"/>
      <c r="D56" s="90"/>
      <c r="E56" s="91"/>
      <c r="F56" s="51"/>
      <c r="G56" s="92"/>
      <c r="H56" s="92">
        <f>SUM(H55/100*120)</f>
        <v>0</v>
      </c>
      <c r="I56" s="11"/>
      <c r="J56" s="11"/>
      <c r="K56" s="11"/>
      <c r="L56" s="11"/>
      <c r="M56" s="11"/>
      <c r="N56" s="11"/>
      <c r="O56" s="11"/>
      <c r="P56" s="11"/>
    </row>
    <row r="57" spans="1:16" ht="20.100000000000001" customHeight="1">
      <c r="A57" s="210"/>
      <c r="B57" s="210"/>
      <c r="C57" s="210"/>
      <c r="D57" s="210"/>
      <c r="E57" s="210"/>
      <c r="F57" s="210"/>
      <c r="G57" s="210"/>
      <c r="H57" s="210"/>
      <c r="I57" s="40"/>
      <c r="J57" s="11"/>
      <c r="K57" s="11"/>
      <c r="L57" s="11"/>
      <c r="M57" s="11"/>
      <c r="N57" s="11"/>
      <c r="O57" s="11"/>
      <c r="P57" s="11"/>
    </row>
    <row r="58" spans="1:16" ht="14.55" customHeight="1">
      <c r="A58" s="152" t="str">
        <f ca="1">VLOOKUP(14,INDIRECT("traduc_"&amp;lang_choisie),3,FALSE)</f>
        <v xml:space="preserve">Attention : Votre commande ne sera prise en compte qu’à compter de l’encaissement d’un acompte d’un montant égal à 30% du montant total </v>
      </c>
      <c r="B58" s="152"/>
      <c r="C58" s="152"/>
      <c r="D58" s="152"/>
      <c r="E58" s="152"/>
      <c r="F58" s="152"/>
      <c r="G58" s="152"/>
      <c r="H58" s="152"/>
      <c r="I58" s="15"/>
      <c r="J58" s="11"/>
      <c r="K58" s="11"/>
      <c r="L58" s="11"/>
      <c r="M58" s="11"/>
      <c r="N58" s="11"/>
      <c r="O58" s="11"/>
      <c r="P58" s="11"/>
    </row>
    <row r="59" spans="1:16" ht="15.6" customHeight="1">
      <c r="A59" s="153"/>
      <c r="B59" s="153"/>
      <c r="C59" s="153"/>
      <c r="D59" s="153"/>
      <c r="E59" s="153"/>
      <c r="F59" s="153"/>
      <c r="G59" s="153"/>
      <c r="H59" s="153"/>
      <c r="I59" s="11"/>
      <c r="J59" s="11"/>
      <c r="K59" s="11"/>
      <c r="L59" s="11"/>
      <c r="M59" s="11"/>
      <c r="N59" s="11"/>
      <c r="O59" s="11"/>
      <c r="P59" s="11"/>
    </row>
    <row r="60" spans="1:16">
      <c r="A60" s="51"/>
      <c r="B60" s="51"/>
      <c r="C60" s="51"/>
      <c r="D60" s="51"/>
      <c r="E60" s="51"/>
      <c r="F60" s="51"/>
      <c r="G60" s="51"/>
      <c r="H60" s="51"/>
      <c r="I60" s="11"/>
      <c r="J60" s="11"/>
      <c r="K60" s="11"/>
      <c r="L60" s="11"/>
      <c r="M60" s="11"/>
      <c r="N60" s="11"/>
      <c r="O60" s="11"/>
      <c r="P60" s="11"/>
    </row>
    <row r="61" spans="1:16">
      <c r="A61" s="51"/>
      <c r="B61" s="51"/>
      <c r="C61" s="51"/>
      <c r="D61" s="51"/>
      <c r="E61" s="51"/>
      <c r="F61" s="51"/>
      <c r="G61" s="51"/>
      <c r="H61" s="51"/>
      <c r="I61" s="11"/>
      <c r="J61" s="11"/>
      <c r="K61" s="11"/>
      <c r="L61" s="11"/>
      <c r="M61" s="11"/>
      <c r="N61" s="11"/>
      <c r="O61" s="11"/>
      <c r="P61" s="11"/>
    </row>
    <row r="62" spans="1:16">
      <c r="A62" s="51"/>
      <c r="B62" s="51"/>
      <c r="C62" s="51"/>
      <c r="D62" s="51"/>
      <c r="E62" s="51"/>
      <c r="F62" s="51"/>
      <c r="G62" s="51"/>
      <c r="H62" s="51"/>
      <c r="I62" s="11"/>
      <c r="J62" s="11"/>
      <c r="K62" s="11"/>
      <c r="L62" s="11"/>
      <c r="M62" s="11"/>
      <c r="N62" s="11"/>
      <c r="O62" s="11"/>
      <c r="P62" s="11"/>
    </row>
    <row r="63" spans="1:16">
      <c r="A63" s="51"/>
      <c r="B63" s="51"/>
      <c r="C63" s="51"/>
      <c r="D63" s="51"/>
      <c r="E63" s="51"/>
      <c r="F63" s="51"/>
      <c r="G63" s="51"/>
      <c r="H63" s="51"/>
      <c r="I63" s="11"/>
      <c r="J63" s="11"/>
      <c r="K63" s="11"/>
      <c r="L63" s="11"/>
      <c r="M63" s="11"/>
      <c r="N63" s="11"/>
      <c r="O63" s="11"/>
      <c r="P63" s="11"/>
    </row>
    <row r="64" spans="1:16">
      <c r="A64" s="51"/>
      <c r="B64" s="51"/>
      <c r="C64" s="51"/>
      <c r="D64" s="51"/>
      <c r="E64" s="51"/>
      <c r="F64" s="51"/>
      <c r="G64" s="51"/>
      <c r="H64" s="51"/>
      <c r="I64" s="11"/>
      <c r="J64" s="11"/>
      <c r="K64" s="11"/>
      <c r="L64" s="11"/>
      <c r="M64" s="11"/>
      <c r="N64" s="11"/>
      <c r="O64" s="11"/>
      <c r="P64" s="11"/>
    </row>
    <row r="65" spans="1:16">
      <c r="A65" s="51"/>
      <c r="B65" s="51"/>
      <c r="C65" s="51"/>
      <c r="D65" s="51"/>
      <c r="E65" s="51"/>
      <c r="F65" s="51"/>
      <c r="G65" s="51"/>
      <c r="H65" s="51"/>
      <c r="I65" s="11"/>
      <c r="J65" s="11"/>
      <c r="K65" s="11"/>
      <c r="L65" s="11"/>
      <c r="M65" s="11"/>
      <c r="N65" s="11"/>
      <c r="O65" s="11"/>
      <c r="P65" s="11"/>
    </row>
    <row r="66" spans="1:16">
      <c r="A66" s="51"/>
      <c r="B66" s="51"/>
      <c r="C66" s="51"/>
      <c r="D66" s="51"/>
      <c r="E66" s="51"/>
      <c r="F66" s="51"/>
      <c r="G66" s="51"/>
      <c r="H66" s="51"/>
      <c r="I66" s="11"/>
      <c r="J66" s="11"/>
      <c r="K66" s="11"/>
      <c r="L66" s="11"/>
      <c r="M66" s="11"/>
      <c r="N66" s="11"/>
      <c r="O66" s="11"/>
      <c r="P66" s="11"/>
    </row>
    <row r="67" spans="1:16">
      <c r="A67" s="51"/>
      <c r="B67" s="51"/>
      <c r="C67" s="51"/>
      <c r="D67" s="51"/>
      <c r="E67" s="51"/>
      <c r="F67" s="51"/>
      <c r="G67" s="51"/>
      <c r="H67" s="51"/>
      <c r="I67" s="11"/>
      <c r="J67" s="11"/>
      <c r="K67" s="11"/>
      <c r="L67" s="11"/>
      <c r="M67" s="11"/>
      <c r="N67" s="11"/>
      <c r="O67" s="11"/>
      <c r="P67" s="11"/>
    </row>
    <row r="68" spans="1:16">
      <c r="A68" s="51"/>
      <c r="B68" s="51"/>
      <c r="C68" s="51"/>
      <c r="D68" s="51"/>
      <c r="E68" s="51"/>
      <c r="F68" s="51"/>
      <c r="G68" s="51"/>
      <c r="H68" s="51"/>
      <c r="I68" s="11"/>
      <c r="J68" s="11"/>
      <c r="K68" s="11"/>
      <c r="L68" s="11"/>
      <c r="M68" s="11"/>
      <c r="N68" s="11"/>
      <c r="O68" s="11"/>
      <c r="P68" s="11"/>
    </row>
    <row r="69" spans="1:16">
      <c r="A69" s="51"/>
      <c r="B69" s="51"/>
      <c r="C69" s="51"/>
      <c r="D69" s="51"/>
      <c r="E69" s="51"/>
      <c r="F69" s="51"/>
      <c r="G69" s="51"/>
      <c r="H69" s="51"/>
      <c r="I69" s="11"/>
      <c r="J69" s="11"/>
      <c r="K69" s="11"/>
      <c r="L69" s="11"/>
      <c r="M69" s="11"/>
      <c r="N69" s="11"/>
      <c r="O69" s="11"/>
      <c r="P69" s="11"/>
    </row>
    <row r="70" spans="1:16">
      <c r="A70" s="93"/>
      <c r="B70" s="51"/>
      <c r="C70" s="51"/>
      <c r="D70" s="51"/>
      <c r="E70" s="51"/>
      <c r="F70" s="51"/>
      <c r="G70" s="51"/>
      <c r="H70" s="51"/>
      <c r="I70" s="11"/>
      <c r="J70" s="11"/>
      <c r="K70" s="11"/>
      <c r="L70" s="11"/>
      <c r="M70" s="11"/>
      <c r="N70" s="11"/>
      <c r="O70" s="11"/>
      <c r="P70" s="11"/>
    </row>
    <row r="71" spans="1:16" ht="15" customHeight="1">
      <c r="A71" s="94"/>
      <c r="B71" s="94"/>
      <c r="C71" s="94"/>
      <c r="D71" s="94"/>
      <c r="E71" s="94"/>
      <c r="F71" s="94"/>
      <c r="G71" s="94"/>
      <c r="H71" s="94"/>
      <c r="I71" s="11"/>
      <c r="J71" s="11"/>
      <c r="K71" s="11"/>
      <c r="L71" s="11"/>
      <c r="M71" s="11"/>
      <c r="N71" s="11"/>
      <c r="O71" s="11"/>
      <c r="P71" s="11"/>
    </row>
    <row r="72" spans="1:16">
      <c r="A72" s="94"/>
      <c r="B72" s="94"/>
      <c r="C72" s="94"/>
      <c r="D72" s="94"/>
      <c r="E72" s="94"/>
      <c r="F72" s="94"/>
      <c r="G72" s="94"/>
      <c r="H72" s="94"/>
      <c r="I72" s="11"/>
      <c r="J72" s="11"/>
      <c r="K72" s="11"/>
      <c r="L72" s="11"/>
      <c r="M72" s="11"/>
      <c r="N72" s="11"/>
      <c r="O72" s="11"/>
      <c r="P72" s="11"/>
    </row>
    <row r="73" spans="1:16">
      <c r="A73" s="94"/>
      <c r="B73" s="94"/>
      <c r="C73" s="94"/>
      <c r="D73" s="94"/>
      <c r="E73" s="94"/>
      <c r="F73" s="94"/>
      <c r="G73" s="94"/>
      <c r="H73" s="94"/>
      <c r="I73" s="11"/>
      <c r="J73" s="11"/>
      <c r="K73" s="11"/>
      <c r="L73" s="11"/>
      <c r="M73" s="11"/>
      <c r="N73" s="11"/>
      <c r="O73" s="11"/>
      <c r="P73" s="11"/>
    </row>
    <row r="74" spans="1:16">
      <c r="A74" s="94"/>
      <c r="B74" s="94"/>
      <c r="C74" s="94"/>
      <c r="D74" s="94"/>
      <c r="E74" s="94"/>
      <c r="F74" s="94"/>
      <c r="G74" s="94"/>
      <c r="H74" s="94"/>
      <c r="I74" s="11"/>
      <c r="J74" s="11"/>
      <c r="K74" s="11"/>
      <c r="L74" s="11"/>
      <c r="M74" s="11"/>
      <c r="N74" s="11"/>
      <c r="O74" s="11"/>
      <c r="P74" s="11"/>
    </row>
    <row r="75" spans="1:16">
      <c r="A75" s="94"/>
      <c r="B75" s="94"/>
      <c r="C75" s="94"/>
      <c r="D75" s="94"/>
      <c r="E75" s="94"/>
      <c r="F75" s="94"/>
      <c r="G75" s="94"/>
      <c r="H75" s="94"/>
      <c r="I75" s="11"/>
      <c r="J75" s="11"/>
      <c r="K75" s="11"/>
      <c r="L75" s="11"/>
      <c r="M75" s="11"/>
      <c r="N75" s="11"/>
      <c r="O75" s="11"/>
      <c r="P75" s="11"/>
    </row>
    <row r="76" spans="1:16">
      <c r="A76" s="94"/>
      <c r="B76" s="94"/>
      <c r="C76" s="94"/>
      <c r="D76" s="94"/>
      <c r="E76" s="94"/>
      <c r="F76" s="94"/>
      <c r="G76" s="94"/>
      <c r="H76" s="94"/>
      <c r="I76" s="11"/>
      <c r="J76" s="11"/>
      <c r="K76" s="11"/>
      <c r="L76" s="11"/>
      <c r="M76" s="11"/>
      <c r="N76" s="11"/>
      <c r="O76" s="11"/>
      <c r="P76" s="11"/>
    </row>
    <row r="77" spans="1:16">
      <c r="A77" s="94"/>
      <c r="B77" s="94"/>
      <c r="C77" s="94"/>
      <c r="D77" s="94"/>
      <c r="E77" s="94"/>
      <c r="F77" s="94"/>
      <c r="G77" s="94"/>
      <c r="H77" s="94"/>
      <c r="I77" s="11"/>
      <c r="J77" s="11"/>
      <c r="K77" s="11"/>
      <c r="L77" s="11"/>
      <c r="M77" s="11"/>
      <c r="N77" s="11"/>
      <c r="O77" s="11"/>
      <c r="P77" s="11"/>
    </row>
    <row r="78" spans="1:16">
      <c r="A78" s="94"/>
      <c r="B78" s="94"/>
      <c r="C78" s="94"/>
      <c r="D78" s="94"/>
      <c r="E78" s="94"/>
      <c r="F78" s="94"/>
      <c r="G78" s="94"/>
      <c r="H78" s="94"/>
      <c r="I78" s="11"/>
      <c r="J78" s="11"/>
      <c r="K78" s="11"/>
      <c r="L78" s="11"/>
      <c r="M78" s="11"/>
      <c r="N78" s="11"/>
      <c r="O78" s="11"/>
      <c r="P78" s="11"/>
    </row>
    <row r="79" spans="1:16" ht="15" customHeight="1">
      <c r="A79" s="95"/>
      <c r="B79" s="95"/>
      <c r="C79" s="95"/>
      <c r="D79" s="95"/>
      <c r="E79" s="95"/>
      <c r="F79" s="95"/>
      <c r="G79" s="95"/>
      <c r="H79" s="95"/>
      <c r="I79" s="11"/>
      <c r="J79" s="11"/>
      <c r="K79" s="11"/>
      <c r="L79" s="11"/>
      <c r="M79" s="11"/>
      <c r="N79" s="11"/>
      <c r="O79" s="11"/>
      <c r="P79" s="11"/>
    </row>
    <row r="80" spans="1:16">
      <c r="A80" s="95"/>
      <c r="B80" s="95"/>
      <c r="C80" s="95"/>
      <c r="D80" s="95"/>
      <c r="E80" s="95"/>
      <c r="F80" s="95"/>
      <c r="G80" s="95"/>
      <c r="H80" s="95"/>
      <c r="I80" s="11"/>
      <c r="J80" s="11"/>
      <c r="K80" s="11"/>
      <c r="L80" s="11"/>
      <c r="M80" s="11"/>
      <c r="N80" s="11"/>
      <c r="O80" s="11"/>
      <c r="P80" s="11"/>
    </row>
    <row r="81" spans="1:16">
      <c r="A81" s="95"/>
      <c r="B81" s="95"/>
      <c r="C81" s="95"/>
      <c r="D81" s="95"/>
      <c r="E81" s="95"/>
      <c r="F81" s="95"/>
      <c r="G81" s="95"/>
      <c r="H81" s="95"/>
      <c r="I81" s="11"/>
      <c r="J81" s="11"/>
      <c r="K81" s="11"/>
      <c r="L81" s="11"/>
      <c r="M81" s="11"/>
      <c r="N81" s="11"/>
      <c r="O81" s="11"/>
      <c r="P81" s="11"/>
    </row>
    <row r="82" spans="1:16" ht="15" customHeight="1">
      <c r="A82" s="95"/>
      <c r="B82" s="95"/>
      <c r="C82" s="95"/>
      <c r="D82" s="95"/>
      <c r="E82" s="95"/>
      <c r="F82" s="95"/>
      <c r="G82" s="95"/>
      <c r="H82" s="95"/>
      <c r="I82" s="11"/>
      <c r="J82" s="11"/>
      <c r="K82" s="11"/>
      <c r="L82" s="11"/>
      <c r="M82" s="11"/>
      <c r="N82" s="11"/>
      <c r="O82" s="11"/>
      <c r="P82" s="11"/>
    </row>
    <row r="83" spans="1:16">
      <c r="A83" s="95"/>
      <c r="B83" s="95"/>
      <c r="C83" s="95"/>
      <c r="D83" s="95"/>
      <c r="E83" s="95"/>
      <c r="F83" s="95"/>
      <c r="G83" s="95"/>
      <c r="H83" s="95"/>
      <c r="I83" s="11"/>
      <c r="J83" s="11"/>
      <c r="K83" s="11"/>
      <c r="L83" s="11"/>
      <c r="M83" s="11"/>
      <c r="N83" s="11"/>
      <c r="O83" s="11"/>
      <c r="P83" s="11"/>
    </row>
    <row r="84" spans="1:16">
      <c r="A84" s="95"/>
      <c r="B84" s="95"/>
      <c r="C84" s="95"/>
      <c r="D84" s="95"/>
      <c r="E84" s="95"/>
      <c r="F84" s="95"/>
      <c r="G84" s="95"/>
      <c r="H84" s="95"/>
      <c r="I84" s="11"/>
      <c r="J84" s="11"/>
      <c r="K84" s="11"/>
      <c r="L84" s="11"/>
      <c r="M84" s="11"/>
      <c r="N84" s="11"/>
      <c r="O84" s="11"/>
      <c r="P84" s="11"/>
    </row>
    <row r="85" spans="1:16" ht="15" thickBot="1">
      <c r="A85" s="95"/>
      <c r="B85" s="95"/>
      <c r="C85" s="95"/>
      <c r="D85" s="95"/>
      <c r="E85" s="95"/>
      <c r="F85" s="95"/>
      <c r="G85" s="95"/>
      <c r="H85" s="95"/>
      <c r="I85" s="11"/>
      <c r="J85" s="11"/>
      <c r="K85" s="11"/>
      <c r="L85" s="11"/>
      <c r="M85" s="11"/>
      <c r="N85" s="11"/>
      <c r="O85" s="11"/>
      <c r="P85" s="11"/>
    </row>
    <row r="86" spans="1:16" ht="14.55" customHeight="1">
      <c r="A86" s="213"/>
      <c r="B86" s="221" t="str">
        <f>(Langues!P23)</f>
        <v>- Conformément à l’article 2.2 des Conditions Générales de Vente, je reconnais avoir dûment été informé par ALPINE RACING du fait que les véhicules ne sont homologués que pour la compétition automobile</v>
      </c>
      <c r="C86" s="222"/>
      <c r="D86" s="222"/>
      <c r="E86" s="222"/>
      <c r="F86" s="222"/>
      <c r="G86" s="222"/>
      <c r="H86" s="223"/>
      <c r="I86" s="11"/>
      <c r="J86" s="11"/>
      <c r="K86" s="11"/>
      <c r="L86" s="11"/>
      <c r="M86" s="11"/>
      <c r="N86" s="11"/>
      <c r="O86" s="11"/>
      <c r="P86" s="11"/>
    </row>
    <row r="87" spans="1:16" ht="10.5" customHeight="1">
      <c r="A87" s="214"/>
      <c r="B87" s="224"/>
      <c r="C87" s="225"/>
      <c r="D87" s="225"/>
      <c r="E87" s="225"/>
      <c r="F87" s="225"/>
      <c r="G87" s="225"/>
      <c r="H87" s="226"/>
      <c r="I87" s="11"/>
      <c r="J87" s="11"/>
      <c r="K87" s="11"/>
      <c r="L87" s="11"/>
      <c r="M87" s="11"/>
      <c r="N87" s="11"/>
      <c r="O87" s="11"/>
      <c r="P87" s="11"/>
    </row>
    <row r="88" spans="1:16" ht="21.45" customHeight="1" thickBot="1">
      <c r="A88" s="96"/>
      <c r="B88" s="177" t="str">
        <f>(Langues!P24)</f>
        <v>- Je déclare avoir pris connaissance et accepter sans réserve les Conditions Générales de Vente figurant en annexe au présent devis </v>
      </c>
      <c r="C88" s="178"/>
      <c r="D88" s="178"/>
      <c r="E88" s="178"/>
      <c r="F88" s="178"/>
      <c r="G88" s="178"/>
      <c r="H88" s="179"/>
      <c r="I88" s="11"/>
      <c r="J88" s="11"/>
      <c r="K88" s="11"/>
      <c r="L88" s="11"/>
      <c r="M88" s="11"/>
      <c r="N88" s="11"/>
      <c r="O88" s="11"/>
      <c r="P88" s="11"/>
    </row>
    <row r="89" spans="1:16" ht="14.55" customHeight="1">
      <c r="A89" s="211"/>
      <c r="B89" s="215" t="str">
        <f>(Langues!C23)</f>
        <v>- In accordance with Article 2.2 of the General Conditions of Sale, I acknowledge having been duly informed by RSR of the fact that the vehicles are only approved for motor racing.</v>
      </c>
      <c r="C89" s="216"/>
      <c r="D89" s="216"/>
      <c r="E89" s="216"/>
      <c r="F89" s="216"/>
      <c r="G89" s="216"/>
      <c r="H89" s="217"/>
      <c r="I89" s="11"/>
      <c r="J89" s="11"/>
      <c r="K89" s="11"/>
      <c r="L89" s="11"/>
      <c r="M89" s="11"/>
      <c r="N89" s="11"/>
      <c r="O89" s="11"/>
      <c r="P89" s="11"/>
    </row>
    <row r="90" spans="1:16" ht="8.5500000000000007" customHeight="1">
      <c r="A90" s="212"/>
      <c r="B90" s="218"/>
      <c r="C90" s="219"/>
      <c r="D90" s="219"/>
      <c r="E90" s="219"/>
      <c r="F90" s="219"/>
      <c r="G90" s="219"/>
      <c r="H90" s="220"/>
      <c r="I90" s="11"/>
      <c r="J90" s="11"/>
      <c r="K90" s="11"/>
      <c r="L90" s="11"/>
      <c r="M90" s="11"/>
      <c r="N90" s="11"/>
      <c r="O90" s="11"/>
      <c r="P90" s="11"/>
    </row>
    <row r="91" spans="1:16" ht="14.55" customHeight="1" thickBot="1">
      <c r="A91" s="98"/>
      <c r="B91" s="177" t="str">
        <f>(Langues!C24)</f>
        <v xml:space="preserve">- I hereby declare that I have read and accepted without any reservation the General Conditions of Sale appended to this quote. </v>
      </c>
      <c r="C91" s="178"/>
      <c r="D91" s="178"/>
      <c r="E91" s="178"/>
      <c r="F91" s="178"/>
      <c r="G91" s="178"/>
      <c r="H91" s="179"/>
      <c r="I91" s="11"/>
      <c r="J91" s="11"/>
      <c r="K91" s="11"/>
      <c r="L91" s="11"/>
      <c r="M91" s="11"/>
      <c r="N91" s="11"/>
      <c r="O91" s="11"/>
      <c r="P91" s="11"/>
    </row>
    <row r="92" spans="1:16">
      <c r="A92" s="95"/>
      <c r="B92" s="99"/>
      <c r="C92" s="99"/>
      <c r="D92" s="99"/>
      <c r="E92" s="99"/>
      <c r="F92" s="99"/>
      <c r="G92" s="99"/>
      <c r="H92" s="100"/>
      <c r="I92" s="11"/>
      <c r="J92" s="11"/>
      <c r="K92" s="11"/>
      <c r="L92" s="11"/>
      <c r="M92" s="11"/>
      <c r="N92" s="11"/>
      <c r="O92" s="11"/>
      <c r="P92" s="11"/>
    </row>
    <row r="93" spans="1:16">
      <c r="A93" s="174" t="str">
        <f ca="1">VLOOKUP(2,INDIRECT("traduc_"&amp;lang_choisie),3,FALSE)</f>
        <v>Les véhicules sont mis à disposition à ALPINE RACING PARTS, 77 rue Louis Blériot – Zone Euro Channel, 76370 Martin Eglise, France (ou, le cas échéant, mis à disposition du transporteur), dans un délai de 45 jours suivant l’encaissement de l’acompte. A défaut de mise à disposition dans ce délai, le Client Particulier ou non-professionnel pourra annuler sa commande et obtenir le remboursement des versements déjà effectués, majorés des intérêts calculés au taux légal, conformément à l’article L.214-2 du code de la consommation. </v>
      </c>
      <c r="B93" s="174"/>
      <c r="C93" s="174"/>
      <c r="D93" s="174"/>
      <c r="E93" s="174"/>
      <c r="F93" s="174"/>
      <c r="G93" s="174"/>
      <c r="H93" s="174"/>
      <c r="I93" s="11"/>
      <c r="J93" s="11"/>
      <c r="K93" s="11"/>
      <c r="L93" s="11"/>
      <c r="M93" s="11"/>
      <c r="N93" s="11"/>
      <c r="O93" s="11"/>
      <c r="P93" s="11"/>
    </row>
    <row r="94" spans="1:16">
      <c r="A94" s="174"/>
      <c r="B94" s="174"/>
      <c r="C94" s="174"/>
      <c r="D94" s="174"/>
      <c r="E94" s="174"/>
      <c r="F94" s="174"/>
      <c r="G94" s="174"/>
      <c r="H94" s="174"/>
      <c r="I94" s="11"/>
      <c r="J94" s="11"/>
      <c r="K94" s="11"/>
      <c r="L94" s="11"/>
      <c r="M94" s="11"/>
      <c r="N94" s="11"/>
      <c r="O94" s="11"/>
      <c r="P94" s="11"/>
    </row>
    <row r="95" spans="1:16">
      <c r="A95" s="174"/>
      <c r="B95" s="174"/>
      <c r="C95" s="174"/>
      <c r="D95" s="174"/>
      <c r="E95" s="174"/>
      <c r="F95" s="174"/>
      <c r="G95" s="174"/>
      <c r="H95" s="174"/>
      <c r="I95" s="11"/>
      <c r="J95" s="11"/>
      <c r="K95" s="11"/>
      <c r="L95" s="11"/>
      <c r="M95" s="11"/>
      <c r="N95" s="11"/>
      <c r="O95" s="11"/>
      <c r="P95" s="11"/>
    </row>
    <row r="96" spans="1:16">
      <c r="A96" s="101"/>
      <c r="B96" s="101"/>
      <c r="C96" s="101"/>
      <c r="D96" s="101"/>
      <c r="E96" s="101"/>
      <c r="F96" s="101"/>
      <c r="G96" s="101"/>
      <c r="H96" s="101"/>
      <c r="I96" s="11"/>
      <c r="J96" s="11"/>
      <c r="K96" s="11"/>
      <c r="L96" s="11"/>
      <c r="M96" s="11"/>
      <c r="N96" s="11"/>
      <c r="O96" s="11"/>
      <c r="P96" s="11"/>
    </row>
    <row r="97" spans="1:16">
      <c r="A97" s="102" t="s">
        <v>59</v>
      </c>
      <c r="B97" s="103"/>
      <c r="C97" s="103"/>
      <c r="D97" s="103"/>
      <c r="E97" s="103"/>
      <c r="F97" s="103"/>
      <c r="G97" s="103"/>
      <c r="H97" s="103"/>
      <c r="I97" s="11"/>
      <c r="J97" s="11"/>
      <c r="K97" s="11"/>
      <c r="L97" s="11"/>
      <c r="M97" s="11"/>
      <c r="N97" s="11"/>
      <c r="O97" s="11"/>
      <c r="P97" s="11"/>
    </row>
    <row r="98" spans="1:16">
      <c r="A98" s="51"/>
      <c r="B98" s="51"/>
      <c r="C98" s="51"/>
      <c r="D98" s="51"/>
      <c r="E98" s="51"/>
      <c r="F98" s="51"/>
      <c r="G98" s="51"/>
      <c r="H98" s="51"/>
      <c r="I98" s="11"/>
      <c r="J98" s="11"/>
      <c r="K98" s="11"/>
      <c r="L98" s="11"/>
      <c r="M98" s="11"/>
      <c r="N98" s="11"/>
      <c r="O98" s="11"/>
      <c r="P98" s="11"/>
    </row>
    <row r="99" spans="1:16">
      <c r="A99" s="104" t="str">
        <f ca="1">VLOOKUP(17,INDIRECT("traduc_"&amp;lang_choisie),3,FALSE)</f>
        <v>COORDONEES BANCAIRES</v>
      </c>
      <c r="B99" s="101"/>
      <c r="C99" s="101"/>
      <c r="D99" s="101"/>
      <c r="E99" s="101"/>
      <c r="F99" s="101"/>
      <c r="G99" s="101"/>
      <c r="H99" s="101"/>
      <c r="I99" s="11"/>
      <c r="J99" s="11"/>
      <c r="K99" s="11"/>
      <c r="L99" s="11"/>
      <c r="M99" s="11"/>
      <c r="N99" s="11"/>
      <c r="O99" s="11"/>
      <c r="P99" s="11"/>
    </row>
    <row r="100" spans="1:16">
      <c r="A100" s="172" t="s">
        <v>6</v>
      </c>
      <c r="B100" s="172"/>
      <c r="C100" s="51"/>
      <c r="D100" s="51"/>
      <c r="E100" s="105" t="s">
        <v>7</v>
      </c>
      <c r="F100" s="106"/>
      <c r="G100" s="106"/>
      <c r="H100" s="106"/>
      <c r="I100" s="16"/>
      <c r="J100" s="11"/>
      <c r="K100" s="11"/>
      <c r="L100" s="11"/>
      <c r="M100" s="11"/>
      <c r="N100" s="11"/>
      <c r="O100" s="11"/>
      <c r="P100" s="11"/>
    </row>
    <row r="101" spans="1:16">
      <c r="A101" s="172" t="s">
        <v>8</v>
      </c>
      <c r="B101" s="172"/>
      <c r="C101" s="51"/>
      <c r="D101" s="51"/>
      <c r="E101" s="105" t="s">
        <v>9</v>
      </c>
      <c r="F101" s="106"/>
      <c r="G101" s="106"/>
      <c r="H101" s="106"/>
      <c r="I101" s="17"/>
      <c r="J101" s="11"/>
      <c r="K101" s="11"/>
      <c r="L101" s="11"/>
      <c r="M101" s="11"/>
      <c r="N101" s="11"/>
      <c r="O101" s="11"/>
      <c r="P101" s="11"/>
    </row>
    <row r="102" spans="1:16">
      <c r="A102" s="172" t="s">
        <v>10</v>
      </c>
      <c r="B102" s="172"/>
      <c r="C102" s="51"/>
      <c r="D102" s="51"/>
      <c r="E102" s="105" t="s">
        <v>311</v>
      </c>
      <c r="F102" s="106"/>
      <c r="G102" s="106"/>
      <c r="H102" s="106"/>
      <c r="I102" s="11"/>
      <c r="J102" s="11"/>
      <c r="K102" s="11"/>
      <c r="L102" s="11"/>
      <c r="M102" s="11"/>
      <c r="N102" s="11"/>
      <c r="O102" s="11"/>
      <c r="P102" s="11"/>
    </row>
    <row r="103" spans="1:16">
      <c r="A103" s="172" t="s">
        <v>11</v>
      </c>
      <c r="B103" s="172"/>
      <c r="C103" s="51"/>
      <c r="D103" s="51"/>
      <c r="E103" s="105" t="s">
        <v>48</v>
      </c>
      <c r="F103" s="106"/>
      <c r="G103" s="106"/>
      <c r="H103" s="106"/>
      <c r="I103" s="16"/>
      <c r="J103" s="11"/>
      <c r="K103" s="11"/>
      <c r="L103" s="11"/>
      <c r="M103" s="11"/>
      <c r="N103" s="11"/>
      <c r="O103" s="11"/>
      <c r="P103" s="11"/>
    </row>
    <row r="104" spans="1:16" ht="15" customHeight="1" thickBot="1">
      <c r="A104" s="51"/>
      <c r="B104" s="107"/>
      <c r="C104" s="51"/>
      <c r="D104" s="51"/>
      <c r="E104" s="51"/>
      <c r="F104" s="51"/>
      <c r="G104" s="51"/>
      <c r="H104" s="51"/>
      <c r="I104" s="11"/>
      <c r="J104" s="11"/>
      <c r="K104" s="11"/>
      <c r="L104" s="11"/>
      <c r="M104" s="11"/>
      <c r="N104" s="11"/>
      <c r="O104" s="11"/>
      <c r="P104" s="11"/>
    </row>
    <row r="105" spans="1:16">
      <c r="A105" s="163" t="s">
        <v>12</v>
      </c>
      <c r="B105" s="164"/>
      <c r="C105" s="164"/>
      <c r="D105" s="165"/>
      <c r="E105" s="163" t="s">
        <v>50</v>
      </c>
      <c r="F105" s="164"/>
      <c r="G105" s="164"/>
      <c r="H105" s="165"/>
      <c r="I105" s="11"/>
      <c r="J105" s="11"/>
      <c r="K105" s="11"/>
      <c r="L105" s="11"/>
      <c r="M105" s="11"/>
      <c r="N105" s="11"/>
      <c r="O105" s="11"/>
      <c r="P105" s="11"/>
    </row>
    <row r="106" spans="1:16" ht="15" customHeight="1">
      <c r="A106" s="166"/>
      <c r="B106" s="167"/>
      <c r="C106" s="167"/>
      <c r="D106" s="168"/>
      <c r="E106" s="166"/>
      <c r="F106" s="167"/>
      <c r="G106" s="167"/>
      <c r="H106" s="168"/>
      <c r="I106" s="11"/>
      <c r="J106" s="11"/>
      <c r="K106" s="11"/>
      <c r="L106" s="11"/>
      <c r="M106" s="11"/>
      <c r="N106" s="11"/>
      <c r="O106" s="11"/>
      <c r="P106" s="11"/>
    </row>
    <row r="107" spans="1:16" ht="15" customHeight="1">
      <c r="A107" s="166"/>
      <c r="B107" s="167"/>
      <c r="C107" s="167"/>
      <c r="D107" s="168"/>
      <c r="E107" s="166"/>
      <c r="F107" s="167"/>
      <c r="G107" s="167"/>
      <c r="H107" s="168"/>
      <c r="I107" s="11"/>
      <c r="J107" s="11"/>
      <c r="K107" s="11"/>
      <c r="L107" s="11"/>
      <c r="M107" s="11"/>
      <c r="N107" s="11"/>
      <c r="O107" s="11"/>
      <c r="P107" s="11"/>
    </row>
    <row r="108" spans="1:16">
      <c r="A108" s="166"/>
      <c r="B108" s="167"/>
      <c r="C108" s="167"/>
      <c r="D108" s="168"/>
      <c r="E108" s="166"/>
      <c r="F108" s="167"/>
      <c r="G108" s="167"/>
      <c r="H108" s="168"/>
      <c r="I108" s="11"/>
      <c r="J108" s="11"/>
      <c r="K108" s="11"/>
      <c r="L108" s="11"/>
      <c r="M108" s="11"/>
      <c r="N108" s="11"/>
      <c r="O108" s="11"/>
      <c r="P108" s="11"/>
    </row>
    <row r="109" spans="1:16">
      <c r="A109" s="166"/>
      <c r="B109" s="167"/>
      <c r="C109" s="167"/>
      <c r="D109" s="168"/>
      <c r="E109" s="166"/>
      <c r="F109" s="167"/>
      <c r="G109" s="167"/>
      <c r="H109" s="168"/>
      <c r="I109" s="18"/>
      <c r="J109" s="11"/>
      <c r="K109" s="11"/>
      <c r="L109" s="11"/>
      <c r="M109" s="11"/>
      <c r="N109" s="11"/>
      <c r="O109" s="11"/>
      <c r="P109" s="11"/>
    </row>
    <row r="110" spans="1:16">
      <c r="A110" s="166"/>
      <c r="B110" s="167"/>
      <c r="C110" s="167"/>
      <c r="D110" s="168"/>
      <c r="E110" s="166"/>
      <c r="F110" s="167"/>
      <c r="G110" s="167"/>
      <c r="H110" s="168"/>
      <c r="I110" s="18"/>
      <c r="J110" s="11"/>
      <c r="K110" s="11"/>
      <c r="L110" s="11"/>
      <c r="M110" s="11"/>
      <c r="N110" s="11"/>
      <c r="O110" s="11"/>
      <c r="P110" s="11"/>
    </row>
    <row r="111" spans="1:16">
      <c r="A111" s="166"/>
      <c r="B111" s="167"/>
      <c r="C111" s="167"/>
      <c r="D111" s="168"/>
      <c r="E111" s="166"/>
      <c r="F111" s="167"/>
      <c r="G111" s="167"/>
      <c r="H111" s="168"/>
      <c r="I111" s="18"/>
      <c r="J111" s="11"/>
      <c r="K111" s="11"/>
      <c r="L111" s="11"/>
      <c r="M111" s="11"/>
      <c r="N111" s="11"/>
      <c r="O111" s="11"/>
      <c r="P111" s="11"/>
    </row>
    <row r="112" spans="1:16">
      <c r="A112" s="166"/>
      <c r="B112" s="167"/>
      <c r="C112" s="167"/>
      <c r="D112" s="168"/>
      <c r="E112" s="166"/>
      <c r="F112" s="167"/>
      <c r="G112" s="167"/>
      <c r="H112" s="168"/>
      <c r="I112" s="18"/>
      <c r="J112" s="11"/>
      <c r="K112" s="11"/>
      <c r="L112" s="11"/>
      <c r="M112" s="11"/>
      <c r="N112" s="11"/>
      <c r="O112" s="11"/>
      <c r="P112" s="11"/>
    </row>
    <row r="113" spans="1:16" ht="15" thickBot="1">
      <c r="A113" s="169"/>
      <c r="B113" s="170"/>
      <c r="C113" s="170"/>
      <c r="D113" s="171"/>
      <c r="E113" s="169"/>
      <c r="F113" s="170"/>
      <c r="G113" s="170"/>
      <c r="H113" s="171"/>
      <c r="I113" s="18"/>
      <c r="J113" s="11"/>
      <c r="K113" s="11"/>
      <c r="L113" s="11"/>
      <c r="M113" s="11"/>
      <c r="N113" s="11"/>
      <c r="O113" s="11"/>
      <c r="P113" s="11"/>
    </row>
    <row r="114" spans="1:16"/>
    <row r="115" spans="1:16"/>
    <row r="116" spans="1:16"/>
    <row r="117" spans="1:16"/>
    <row r="118" spans="1:16"/>
    <row r="119" spans="1:16"/>
    <row r="120" spans="1:16"/>
    <row r="121" spans="1:16"/>
  </sheetData>
  <sheetProtection algorithmName="SHA-512" hashValue="y4RVLzrBPB1AR666fZ42W1kfwuU5+Ej0yzaoqRUB6/F7OSzx4w1piYgJBhlj89j2+g1zhNS1Jxy3c+r1i0HgvA==" saltValue="lWfFmdllfC7TUln9TU2H+w==" spinCount="100000" sheet="1" selectLockedCells="1"/>
  <mergeCells count="59">
    <mergeCell ref="B38:C38"/>
    <mergeCell ref="A57:H57"/>
    <mergeCell ref="A89:A90"/>
    <mergeCell ref="B88:H88"/>
    <mergeCell ref="A86:A87"/>
    <mergeCell ref="B89:H90"/>
    <mergeCell ref="B86:H87"/>
    <mergeCell ref="B43:C43"/>
    <mergeCell ref="B44:C44"/>
    <mergeCell ref="B47:C47"/>
    <mergeCell ref="B46:C46"/>
    <mergeCell ref="B40:C40"/>
    <mergeCell ref="B41:C41"/>
    <mergeCell ref="F22:H23"/>
    <mergeCell ref="C20:E21"/>
    <mergeCell ref="G20:H21"/>
    <mergeCell ref="B29:D30"/>
    <mergeCell ref="F29:H30"/>
    <mergeCell ref="F27:H28"/>
    <mergeCell ref="E25:H26"/>
    <mergeCell ref="A25:D26"/>
    <mergeCell ref="A20:B20"/>
    <mergeCell ref="A24:B24"/>
    <mergeCell ref="B27:D28"/>
    <mergeCell ref="A22:B22"/>
    <mergeCell ref="C22:D23"/>
    <mergeCell ref="A21:B21"/>
    <mergeCell ref="E105:H113"/>
    <mergeCell ref="A100:B100"/>
    <mergeCell ref="B45:C45"/>
    <mergeCell ref="B48:C48"/>
    <mergeCell ref="B49:C49"/>
    <mergeCell ref="A93:H95"/>
    <mergeCell ref="A105:D113"/>
    <mergeCell ref="B52:C52"/>
    <mergeCell ref="A101:B101"/>
    <mergeCell ref="A102:B102"/>
    <mergeCell ref="A103:B103"/>
    <mergeCell ref="B50:C50"/>
    <mergeCell ref="B51:C51"/>
    <mergeCell ref="B53:C53"/>
    <mergeCell ref="B54:C54"/>
    <mergeCell ref="B91:H91"/>
    <mergeCell ref="B31:H32"/>
    <mergeCell ref="A58:H59"/>
    <mergeCell ref="L4:M4"/>
    <mergeCell ref="A5:G5"/>
    <mergeCell ref="A17:C17"/>
    <mergeCell ref="F10:H10"/>
    <mergeCell ref="F11:H11"/>
    <mergeCell ref="F16:H16"/>
    <mergeCell ref="F17:H17"/>
    <mergeCell ref="A10:C10"/>
    <mergeCell ref="A12:C12"/>
    <mergeCell ref="A14:C14"/>
    <mergeCell ref="A13:C13"/>
    <mergeCell ref="A16:C16"/>
    <mergeCell ref="A7:H7"/>
    <mergeCell ref="B39:C39"/>
  </mergeCells>
  <dataValidations count="4">
    <dataValidation type="list" allowBlank="1" showInputMessage="1" showErrorMessage="1" sqref="A39:A41" xr:uid="{00000000-0002-0000-0000-000000000000}">
      <formula1>Voiture</formula1>
    </dataValidation>
    <dataValidation type="list" allowBlank="1" showInputMessage="1" showErrorMessage="1" sqref="L2" xr:uid="{00000000-0002-0000-0000-000001000000}">
      <formula1>"FR,ENG"</formula1>
    </dataValidation>
    <dataValidation type="whole" operator="greaterThan" allowBlank="1" showInputMessage="1" showErrorMessage="1" errorTitle="positif uniquement" error="Pas de chiffres négatifs _x000a_---------------------_x000a_No negative datas" prompt="Saisir la quantité de commande_x000a_-------------------------_x000a_Type the order quantity." sqref="G39:G41 G44:G56" xr:uid="{00000000-0002-0000-0000-000002000000}">
      <formula1>0</formula1>
    </dataValidation>
    <dataValidation type="list" allowBlank="1" showInputMessage="1" showErrorMessage="1" sqref="A44:A56" xr:uid="{00000000-0002-0000-0000-000003000000}">
      <formula1>$A$39:$A$41</formula1>
    </dataValidation>
  </dataValidations>
  <hyperlinks>
    <hyperlink ref="B86:H91" location="CGV!A1" display="CGV!A1" xr:uid="{09C91986-6570-44C0-88B2-DD1D6F0D2D40}"/>
  </hyperlinks>
  <printOptions horizontalCentered="1" verticalCentered="1"/>
  <pageMargins left="0.23622047244094491" right="0.23622047244094491" top="0" bottom="0" header="0" footer="0"/>
  <pageSetup paperSize="9" scale="87" fitToHeight="2" orientation="portrait" horizontalDpi="300" verticalDpi="300" r:id="rId1"/>
  <headerFooter scaleWithDoc="0">
    <oddFooter>&amp;R&amp;1#&amp;"Arial"&amp;10&amp;K000000Confidential C</oddFooter>
  </headerFooter>
  <rowBreaks count="1" manualBreakCount="1">
    <brk id="59" max="7"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32" r:id="rId5" name="Group Box 8">
              <controlPr defaultSize="0" autoFill="0" autoPict="0">
                <anchor moveWithCells="1">
                  <from>
                    <xdr:col>0</xdr:col>
                    <xdr:colOff>22860</xdr:colOff>
                    <xdr:row>32</xdr:row>
                    <xdr:rowOff>114300</xdr:rowOff>
                  </from>
                  <to>
                    <xdr:col>3</xdr:col>
                    <xdr:colOff>167640</xdr:colOff>
                    <xdr:row>35</xdr:row>
                    <xdr:rowOff>91440</xdr:rowOff>
                  </to>
                </anchor>
              </controlPr>
            </control>
          </mc:Choice>
        </mc:AlternateContent>
        <mc:AlternateContent xmlns:mc="http://schemas.openxmlformats.org/markup-compatibility/2006">
          <mc:Choice Requires="x14">
            <control shapeId="1034" r:id="rId6" name="Option Button 10">
              <controlPr defaultSize="0" autoFill="0" autoLine="0" autoPict="0">
                <anchor moveWithCells="1">
                  <from>
                    <xdr:col>0</xdr:col>
                    <xdr:colOff>15240</xdr:colOff>
                    <xdr:row>33</xdr:row>
                    <xdr:rowOff>167640</xdr:rowOff>
                  </from>
                  <to>
                    <xdr:col>0</xdr:col>
                    <xdr:colOff>434340</xdr:colOff>
                    <xdr:row>35</xdr:row>
                    <xdr:rowOff>0</xdr:rowOff>
                  </to>
                </anchor>
              </controlPr>
            </control>
          </mc:Choice>
        </mc:AlternateContent>
        <mc:AlternateContent xmlns:mc="http://schemas.openxmlformats.org/markup-compatibility/2006">
          <mc:Choice Requires="x14">
            <control shapeId="1449" r:id="rId7" name="Option Button 9">
              <controlPr defaultSize="0" autoFill="0" autoLine="0" autoPict="0">
                <anchor moveWithCells="1">
                  <from>
                    <xdr:col>0</xdr:col>
                    <xdr:colOff>15240</xdr:colOff>
                    <xdr:row>32</xdr:row>
                    <xdr:rowOff>182880</xdr:rowOff>
                  </from>
                  <to>
                    <xdr:col>0</xdr:col>
                    <xdr:colOff>434340</xdr:colOff>
                    <xdr:row>34</xdr:row>
                    <xdr:rowOff>22860</xdr:rowOff>
                  </to>
                </anchor>
              </controlPr>
            </control>
          </mc:Choice>
        </mc:AlternateContent>
        <mc:AlternateContent xmlns:mc="http://schemas.openxmlformats.org/markup-compatibility/2006">
          <mc:Choice Requires="x14">
            <control shapeId="1529" r:id="rId8" name="Group Box 8">
              <controlPr defaultSize="0" autoFill="0" autoPict="0">
                <anchor moveWithCells="1">
                  <from>
                    <xdr:col>4</xdr:col>
                    <xdr:colOff>0</xdr:colOff>
                    <xdr:row>33</xdr:row>
                    <xdr:rowOff>0</xdr:rowOff>
                  </from>
                  <to>
                    <xdr:col>7</xdr:col>
                    <xdr:colOff>906780</xdr:colOff>
                    <xdr:row>34</xdr:row>
                    <xdr:rowOff>0</xdr:rowOff>
                  </to>
                </anchor>
              </controlPr>
            </control>
          </mc:Choice>
        </mc:AlternateContent>
        <mc:AlternateContent xmlns:mc="http://schemas.openxmlformats.org/markup-compatibility/2006">
          <mc:Choice Requires="x14">
            <control shapeId="5647" r:id="rId9" name="Zone de groupe 1551">
              <controlPr defaultSize="0" autoFill="0" autoPict="0">
                <anchor moveWithCells="1">
                  <from>
                    <xdr:col>4</xdr:col>
                    <xdr:colOff>0</xdr:colOff>
                    <xdr:row>35</xdr:row>
                    <xdr:rowOff>0</xdr:rowOff>
                  </from>
                  <to>
                    <xdr:col>7</xdr:col>
                    <xdr:colOff>906780</xdr:colOff>
                    <xdr:row>35</xdr:row>
                    <xdr:rowOff>182880</xdr:rowOff>
                  </to>
                </anchor>
              </controlPr>
            </control>
          </mc:Choice>
        </mc:AlternateContent>
        <mc:AlternateContent xmlns:mc="http://schemas.openxmlformats.org/markup-compatibility/2006">
          <mc:Choice Requires="x14">
            <control shapeId="10672" r:id="rId10" name="Case à cocher 2480">
              <controlPr defaultSize="0" autoFill="0" autoLine="0" autoPict="0">
                <anchor moveWithCells="1">
                  <from>
                    <xdr:col>7</xdr:col>
                    <xdr:colOff>373380</xdr:colOff>
                    <xdr:row>32</xdr:row>
                    <xdr:rowOff>167640</xdr:rowOff>
                  </from>
                  <to>
                    <xdr:col>7</xdr:col>
                    <xdr:colOff>807720</xdr:colOff>
                    <xdr:row>34</xdr:row>
                    <xdr:rowOff>30480</xdr:rowOff>
                  </to>
                </anchor>
              </controlPr>
            </control>
          </mc:Choice>
        </mc:AlternateContent>
        <mc:AlternateContent xmlns:mc="http://schemas.openxmlformats.org/markup-compatibility/2006">
          <mc:Choice Requires="x14">
            <control shapeId="10817" r:id="rId11" name="Case à cocher 2625">
              <controlPr defaultSize="0" autoFill="0" autoLine="0" autoPict="0">
                <anchor moveWithCells="1">
                  <from>
                    <xdr:col>6</xdr:col>
                    <xdr:colOff>327660</xdr:colOff>
                    <xdr:row>32</xdr:row>
                    <xdr:rowOff>160020</xdr:rowOff>
                  </from>
                  <to>
                    <xdr:col>6</xdr:col>
                    <xdr:colOff>762000</xdr:colOff>
                    <xdr:row>34</xdr:row>
                    <xdr:rowOff>30480</xdr:rowOff>
                  </to>
                </anchor>
              </controlPr>
            </control>
          </mc:Choice>
        </mc:AlternateContent>
        <mc:AlternateContent xmlns:mc="http://schemas.openxmlformats.org/markup-compatibility/2006">
          <mc:Choice Requires="x14">
            <control shapeId="10818" r:id="rId12" name="Case à cocher 2626">
              <controlPr defaultSize="0" autoFill="0" autoLine="0" autoPict="0">
                <anchor moveWithCells="1">
                  <from>
                    <xdr:col>5</xdr:col>
                    <xdr:colOff>251460</xdr:colOff>
                    <xdr:row>32</xdr:row>
                    <xdr:rowOff>160020</xdr:rowOff>
                  </from>
                  <to>
                    <xdr:col>5</xdr:col>
                    <xdr:colOff>685800</xdr:colOff>
                    <xdr:row>34</xdr:row>
                    <xdr:rowOff>30480</xdr:rowOff>
                  </to>
                </anchor>
              </controlPr>
            </control>
          </mc:Choice>
        </mc:AlternateContent>
        <mc:AlternateContent xmlns:mc="http://schemas.openxmlformats.org/markup-compatibility/2006">
          <mc:Choice Requires="x14">
            <control shapeId="11495" r:id="rId13" name="Group Box 66">
              <controlPr defaultSize="0" autoFill="0" autoPict="0">
                <anchor moveWithCells="1">
                  <from>
                    <xdr:col>3</xdr:col>
                    <xdr:colOff>792480</xdr:colOff>
                    <xdr:row>10</xdr:row>
                    <xdr:rowOff>106680</xdr:rowOff>
                  </from>
                  <to>
                    <xdr:col>7</xdr:col>
                    <xdr:colOff>624840</xdr:colOff>
                    <xdr:row>12</xdr:row>
                    <xdr:rowOff>175260</xdr:rowOff>
                  </to>
                </anchor>
              </controlPr>
            </control>
          </mc:Choice>
        </mc:AlternateContent>
        <mc:AlternateContent xmlns:mc="http://schemas.openxmlformats.org/markup-compatibility/2006">
          <mc:Choice Requires="x14">
            <control shapeId="11496" r:id="rId14" name="Option Button 67">
              <controlPr defaultSize="0" autoFill="0" autoLine="0" autoPict="0">
                <anchor moveWithCells="1">
                  <from>
                    <xdr:col>4</xdr:col>
                    <xdr:colOff>60960</xdr:colOff>
                    <xdr:row>10</xdr:row>
                    <xdr:rowOff>182880</xdr:rowOff>
                  </from>
                  <to>
                    <xdr:col>4</xdr:col>
                    <xdr:colOff>662940</xdr:colOff>
                    <xdr:row>12</xdr:row>
                    <xdr:rowOff>53340</xdr:rowOff>
                  </to>
                </anchor>
              </controlPr>
            </control>
          </mc:Choice>
        </mc:AlternateContent>
        <mc:AlternateContent xmlns:mc="http://schemas.openxmlformats.org/markup-compatibility/2006">
          <mc:Choice Requires="x14">
            <control shapeId="11497" r:id="rId15" name="Option Button 68">
              <controlPr defaultSize="0" autoFill="0" autoLine="0" autoPict="0">
                <anchor moveWithCells="1">
                  <from>
                    <xdr:col>6</xdr:col>
                    <xdr:colOff>601980</xdr:colOff>
                    <xdr:row>11</xdr:row>
                    <xdr:rowOff>22860</xdr:rowOff>
                  </from>
                  <to>
                    <xdr:col>7</xdr:col>
                    <xdr:colOff>525780</xdr:colOff>
                    <xdr:row>12</xdr:row>
                    <xdr:rowOff>53340</xdr:rowOff>
                  </to>
                </anchor>
              </controlPr>
            </control>
          </mc:Choice>
        </mc:AlternateContent>
        <mc:AlternateContent xmlns:mc="http://schemas.openxmlformats.org/markup-compatibility/2006">
          <mc:Choice Requires="x14">
            <control shapeId="11498" r:id="rId16" name="Group Box 8">
              <controlPr defaultSize="0" autoFill="0" autoPict="0">
                <anchor moveWithCells="1">
                  <from>
                    <xdr:col>4</xdr:col>
                    <xdr:colOff>0</xdr:colOff>
                    <xdr:row>33</xdr:row>
                    <xdr:rowOff>0</xdr:rowOff>
                  </from>
                  <to>
                    <xdr:col>7</xdr:col>
                    <xdr:colOff>906780</xdr:colOff>
                    <xdr:row>34</xdr:row>
                    <xdr:rowOff>15240</xdr:rowOff>
                  </to>
                </anchor>
              </controlPr>
            </control>
          </mc:Choice>
        </mc:AlternateContent>
        <mc:AlternateContent xmlns:mc="http://schemas.openxmlformats.org/markup-compatibility/2006">
          <mc:Choice Requires="x14">
            <control shapeId="11499" r:id="rId17" name="Zone de groupe 1551">
              <controlPr defaultSize="0" autoFill="0" autoPict="0">
                <anchor moveWithCells="1">
                  <from>
                    <xdr:col>4</xdr:col>
                    <xdr:colOff>0</xdr:colOff>
                    <xdr:row>35</xdr:row>
                    <xdr:rowOff>0</xdr:rowOff>
                  </from>
                  <to>
                    <xdr:col>7</xdr:col>
                    <xdr:colOff>906780</xdr:colOff>
                    <xdr:row>35</xdr:row>
                    <xdr:rowOff>182880</xdr:rowOff>
                  </to>
                </anchor>
              </controlPr>
            </control>
          </mc:Choice>
        </mc:AlternateContent>
        <mc:AlternateContent xmlns:mc="http://schemas.openxmlformats.org/markup-compatibility/2006">
          <mc:Choice Requires="x14">
            <control shapeId="11500" r:id="rId18" name="Case à cocher 3308">
              <controlPr defaultSize="0" autoFill="0" autoLine="0" autoPict="0">
                <anchor moveWithCells="1">
                  <from>
                    <xdr:col>7</xdr:col>
                    <xdr:colOff>373380</xdr:colOff>
                    <xdr:row>32</xdr:row>
                    <xdr:rowOff>167640</xdr:rowOff>
                  </from>
                  <to>
                    <xdr:col>7</xdr:col>
                    <xdr:colOff>807720</xdr:colOff>
                    <xdr:row>34</xdr:row>
                    <xdr:rowOff>30480</xdr:rowOff>
                  </to>
                </anchor>
              </controlPr>
            </control>
          </mc:Choice>
        </mc:AlternateContent>
        <mc:AlternateContent xmlns:mc="http://schemas.openxmlformats.org/markup-compatibility/2006">
          <mc:Choice Requires="x14">
            <control shapeId="11501" r:id="rId19" name="Case à cocher 3309">
              <controlPr defaultSize="0" autoFill="0" autoLine="0" autoPict="0">
                <anchor moveWithCells="1">
                  <from>
                    <xdr:col>6</xdr:col>
                    <xdr:colOff>327660</xdr:colOff>
                    <xdr:row>32</xdr:row>
                    <xdr:rowOff>160020</xdr:rowOff>
                  </from>
                  <to>
                    <xdr:col>6</xdr:col>
                    <xdr:colOff>762000</xdr:colOff>
                    <xdr:row>34</xdr:row>
                    <xdr:rowOff>30480</xdr:rowOff>
                  </to>
                </anchor>
              </controlPr>
            </control>
          </mc:Choice>
        </mc:AlternateContent>
        <mc:AlternateContent xmlns:mc="http://schemas.openxmlformats.org/markup-compatibility/2006">
          <mc:Choice Requires="x14">
            <control shapeId="11502" r:id="rId20" name="Case à cocher 3310">
              <controlPr defaultSize="0" autoFill="0" autoLine="0" autoPict="0">
                <anchor moveWithCells="1">
                  <from>
                    <xdr:col>5</xdr:col>
                    <xdr:colOff>251460</xdr:colOff>
                    <xdr:row>32</xdr:row>
                    <xdr:rowOff>160020</xdr:rowOff>
                  </from>
                  <to>
                    <xdr:col>5</xdr:col>
                    <xdr:colOff>685800</xdr:colOff>
                    <xdr:row>34</xdr:row>
                    <xdr:rowOff>30480</xdr:rowOff>
                  </to>
                </anchor>
              </controlPr>
            </control>
          </mc:Choice>
        </mc:AlternateContent>
        <mc:AlternateContent xmlns:mc="http://schemas.openxmlformats.org/markup-compatibility/2006">
          <mc:Choice Requires="x14">
            <control shapeId="11505" r:id="rId21" name="Group Box 8">
              <controlPr defaultSize="0" autoFill="0" autoPict="0">
                <anchor moveWithCells="1">
                  <from>
                    <xdr:col>4</xdr:col>
                    <xdr:colOff>0</xdr:colOff>
                    <xdr:row>34</xdr:row>
                    <xdr:rowOff>0</xdr:rowOff>
                  </from>
                  <to>
                    <xdr:col>7</xdr:col>
                    <xdr:colOff>906780</xdr:colOff>
                    <xdr:row>35</xdr:row>
                    <xdr:rowOff>0</xdr:rowOff>
                  </to>
                </anchor>
              </controlPr>
            </control>
          </mc:Choice>
        </mc:AlternateContent>
        <mc:AlternateContent xmlns:mc="http://schemas.openxmlformats.org/markup-compatibility/2006">
          <mc:Choice Requires="x14">
            <control shapeId="11506" r:id="rId22" name="Case à cocher 3314">
              <controlPr defaultSize="0" autoFill="0" autoLine="0" autoPict="0">
                <anchor moveWithCells="1">
                  <from>
                    <xdr:col>7</xdr:col>
                    <xdr:colOff>373380</xdr:colOff>
                    <xdr:row>33</xdr:row>
                    <xdr:rowOff>167640</xdr:rowOff>
                  </from>
                  <to>
                    <xdr:col>7</xdr:col>
                    <xdr:colOff>807720</xdr:colOff>
                    <xdr:row>35</xdr:row>
                    <xdr:rowOff>30480</xdr:rowOff>
                  </to>
                </anchor>
              </controlPr>
            </control>
          </mc:Choice>
        </mc:AlternateContent>
        <mc:AlternateContent xmlns:mc="http://schemas.openxmlformats.org/markup-compatibility/2006">
          <mc:Choice Requires="x14">
            <control shapeId="11507" r:id="rId23" name="Case à cocher 3315">
              <controlPr defaultSize="0" autoFill="0" autoLine="0" autoPict="0">
                <anchor moveWithCells="1">
                  <from>
                    <xdr:col>6</xdr:col>
                    <xdr:colOff>327660</xdr:colOff>
                    <xdr:row>33</xdr:row>
                    <xdr:rowOff>160020</xdr:rowOff>
                  </from>
                  <to>
                    <xdr:col>6</xdr:col>
                    <xdr:colOff>762000</xdr:colOff>
                    <xdr:row>35</xdr:row>
                    <xdr:rowOff>30480</xdr:rowOff>
                  </to>
                </anchor>
              </controlPr>
            </control>
          </mc:Choice>
        </mc:AlternateContent>
        <mc:AlternateContent xmlns:mc="http://schemas.openxmlformats.org/markup-compatibility/2006">
          <mc:Choice Requires="x14">
            <control shapeId="11508" r:id="rId24" name="Case à cocher 3316">
              <controlPr defaultSize="0" autoFill="0" autoLine="0" autoPict="0">
                <anchor moveWithCells="1">
                  <from>
                    <xdr:col>5</xdr:col>
                    <xdr:colOff>251460</xdr:colOff>
                    <xdr:row>33</xdr:row>
                    <xdr:rowOff>160020</xdr:rowOff>
                  </from>
                  <to>
                    <xdr:col>5</xdr:col>
                    <xdr:colOff>685800</xdr:colOff>
                    <xdr:row>35</xdr:row>
                    <xdr:rowOff>30480</xdr:rowOff>
                  </to>
                </anchor>
              </controlPr>
            </control>
          </mc:Choice>
        </mc:AlternateContent>
        <mc:AlternateContent xmlns:mc="http://schemas.openxmlformats.org/markup-compatibility/2006">
          <mc:Choice Requires="x14">
            <control shapeId="11517" r:id="rId25" name="Check Box 3325">
              <controlPr defaultSize="0" autoFill="0" autoLine="0" autoPict="0">
                <anchor moveWithCells="1">
                  <from>
                    <xdr:col>0</xdr:col>
                    <xdr:colOff>838200</xdr:colOff>
                    <xdr:row>85</xdr:row>
                    <xdr:rowOff>76200</xdr:rowOff>
                  </from>
                  <to>
                    <xdr:col>1</xdr:col>
                    <xdr:colOff>220980</xdr:colOff>
                    <xdr:row>86</xdr:row>
                    <xdr:rowOff>129540</xdr:rowOff>
                  </to>
                </anchor>
              </controlPr>
            </control>
          </mc:Choice>
        </mc:AlternateContent>
        <mc:AlternateContent xmlns:mc="http://schemas.openxmlformats.org/markup-compatibility/2006">
          <mc:Choice Requires="x14">
            <control shapeId="11518" r:id="rId26" name="Check Box 3326">
              <controlPr defaultSize="0" autoFill="0" autoLine="0" autoPict="0">
                <anchor moveWithCells="1">
                  <from>
                    <xdr:col>0</xdr:col>
                    <xdr:colOff>830580</xdr:colOff>
                    <xdr:row>86</xdr:row>
                    <xdr:rowOff>167640</xdr:rowOff>
                  </from>
                  <to>
                    <xdr:col>1</xdr:col>
                    <xdr:colOff>213360</xdr:colOff>
                    <xdr:row>87</xdr:row>
                    <xdr:rowOff>220980</xdr:rowOff>
                  </to>
                </anchor>
              </controlPr>
            </control>
          </mc:Choice>
        </mc:AlternateContent>
        <mc:AlternateContent xmlns:mc="http://schemas.openxmlformats.org/markup-compatibility/2006">
          <mc:Choice Requires="x14">
            <control shapeId="11519" r:id="rId27" name="Check Box 3327">
              <controlPr defaultSize="0" autoFill="0" autoLine="0" autoPict="0">
                <anchor moveWithCells="1">
                  <from>
                    <xdr:col>0</xdr:col>
                    <xdr:colOff>830580</xdr:colOff>
                    <xdr:row>88</xdr:row>
                    <xdr:rowOff>68580</xdr:rowOff>
                  </from>
                  <to>
                    <xdr:col>1</xdr:col>
                    <xdr:colOff>213360</xdr:colOff>
                    <xdr:row>90</xdr:row>
                    <xdr:rowOff>0</xdr:rowOff>
                  </to>
                </anchor>
              </controlPr>
            </control>
          </mc:Choice>
        </mc:AlternateContent>
        <mc:AlternateContent xmlns:mc="http://schemas.openxmlformats.org/markup-compatibility/2006">
          <mc:Choice Requires="x14">
            <control shapeId="11520" r:id="rId28" name="Check Box 3328">
              <controlPr defaultSize="0" autoFill="0" autoLine="0" autoPict="0">
                <anchor moveWithCells="1">
                  <from>
                    <xdr:col>0</xdr:col>
                    <xdr:colOff>830580</xdr:colOff>
                    <xdr:row>89</xdr:row>
                    <xdr:rowOff>167640</xdr:rowOff>
                  </from>
                  <to>
                    <xdr:col>1</xdr:col>
                    <xdr:colOff>213360</xdr:colOff>
                    <xdr:row>91</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07AE5F01-8813-4091-B0B2-247875285001}">
            <xm:f>Langues!$W$1=1</xm:f>
            <x14:dxf>
              <font>
                <color theme="0" tint="-0.14996795556505021"/>
              </font>
              <fill>
                <patternFill>
                  <bgColor theme="0" tint="-0.14996795556505021"/>
                </patternFill>
              </fill>
              <border>
                <left/>
                <right/>
                <top/>
                <bottom/>
              </border>
            </x14:dxf>
          </x14:cfRule>
          <xm:sqref>E24:H30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4000000}">
          <x14:formula1>
            <xm:f>OFFSET(Liste!$E$3,MATCH($A39,Kit_modele,0),IF(lang_choisie="FR",0,-1),COUNTIF(Kit_modele,$A39),)</xm:f>
          </x14:formula1>
          <xm:sqref>B39:C41</xm:sqref>
        </x14:dataValidation>
        <x14:dataValidation type="list" allowBlank="1" showInputMessage="1" showErrorMessage="1" xr:uid="{00000000-0002-0000-0000-000005000000}">
          <x14:formula1>
            <xm:f>OFFSET(Liste!$J$3,MATCH($A44,O_Voiture,0),IF(lang_choisie="ENG",0,1),COUNTIF(O_Voiture,$A44),)</xm:f>
          </x14:formula1>
          <xm:sqref>C44:C52 B44:B54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RowHeight="14.4"/>
  <sheetData/>
  <pageMargins left="0.7" right="0.7" top="0.75" bottom="0.75" header="0.3" footer="0.3"/>
  <pageSetup paperSize="9" orientation="portrait" r:id="rId1"/>
  <headerFooter>
    <oddFooter>&amp;R&amp;1#&amp;"Arial"&amp;10&amp;K000000Confidential C</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ase d'option 1">
              <controlPr defaultSize="0" autoFill="0" autoLine="0" autoPict="0">
                <anchor moveWithCells="1">
                  <from>
                    <xdr:col>3</xdr:col>
                    <xdr:colOff>137160</xdr:colOff>
                    <xdr:row>7</xdr:row>
                    <xdr:rowOff>53340</xdr:rowOff>
                  </from>
                  <to>
                    <xdr:col>3</xdr:col>
                    <xdr:colOff>662940</xdr:colOff>
                    <xdr:row>8</xdr:row>
                    <xdr:rowOff>129540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rgb="FFFFC000"/>
  </sheetPr>
  <dimension ref="A1:N583"/>
  <sheetViews>
    <sheetView topLeftCell="F1" zoomScale="89" zoomScaleNormal="89" workbookViewId="0">
      <pane ySplit="3" topLeftCell="A307" activePane="bottomLeft" state="frozenSplit"/>
      <selection activeCell="F1" sqref="F1"/>
      <selection pane="bottomLeft" activeCell="K316" sqref="K316"/>
    </sheetView>
  </sheetViews>
  <sheetFormatPr baseColWidth="10" defaultColWidth="11.44140625" defaultRowHeight="13.2"/>
  <cols>
    <col min="1" max="1" width="19.21875" style="3" bestFit="1" customWidth="1"/>
    <col min="2" max="2" width="2.21875" style="3" customWidth="1"/>
    <col min="3" max="3" width="19.21875" style="3" bestFit="1" customWidth="1"/>
    <col min="4" max="4" width="40.5546875" style="3" bestFit="1" customWidth="1"/>
    <col min="5" max="5" width="32" style="3" customWidth="1"/>
    <col min="6" max="6" width="13.21875" style="3" bestFit="1" customWidth="1"/>
    <col min="7" max="7" width="14.77734375" style="4" customWidth="1"/>
    <col min="8" max="8" width="2.21875" style="3" customWidth="1"/>
    <col min="9" max="9" width="15" style="3" customWidth="1"/>
    <col min="10" max="10" width="38.44140625" style="3" bestFit="1" customWidth="1"/>
    <col min="11" max="11" width="55.21875" style="3" bestFit="1" customWidth="1"/>
    <col min="12" max="12" width="14.21875" style="49" customWidth="1"/>
    <col min="13" max="13" width="16.77734375" style="44" customWidth="1"/>
    <col min="14" max="16384" width="11.44140625" style="3"/>
  </cols>
  <sheetData>
    <row r="1" spans="1:13" s="108" customFormat="1" ht="54" customHeight="1">
      <c r="A1" s="108">
        <v>1</v>
      </c>
      <c r="C1" s="227" t="s">
        <v>14</v>
      </c>
      <c r="D1" s="227"/>
      <c r="E1" s="227"/>
      <c r="F1" s="227"/>
      <c r="G1" s="227"/>
      <c r="I1" s="228" t="s">
        <v>420</v>
      </c>
      <c r="J1" s="229"/>
      <c r="K1" s="229"/>
      <c r="L1" s="229"/>
      <c r="M1" s="229"/>
    </row>
    <row r="2" spans="1:13" s="108" customFormat="1">
      <c r="G2" s="109"/>
      <c r="L2" s="110"/>
      <c r="M2" s="111"/>
    </row>
    <row r="3" spans="1:13" s="112" customFormat="1">
      <c r="A3" s="112" t="s">
        <v>13</v>
      </c>
      <c r="C3" s="112" t="s">
        <v>22</v>
      </c>
      <c r="D3" s="112" t="s">
        <v>15</v>
      </c>
      <c r="E3" s="112" t="s">
        <v>16</v>
      </c>
      <c r="F3" s="112" t="s">
        <v>18</v>
      </c>
      <c r="G3" s="113" t="s">
        <v>20</v>
      </c>
      <c r="I3" s="112" t="s">
        <v>13</v>
      </c>
      <c r="J3" s="112" t="s">
        <v>17</v>
      </c>
      <c r="K3" s="112" t="s">
        <v>4</v>
      </c>
      <c r="L3" s="114" t="s">
        <v>19</v>
      </c>
      <c r="M3" s="115" t="s">
        <v>21</v>
      </c>
    </row>
    <row r="4" spans="1:13" s="108" customFormat="1">
      <c r="A4" s="116" t="s">
        <v>200</v>
      </c>
      <c r="C4" s="116" t="s">
        <v>60</v>
      </c>
      <c r="D4" s="108" t="s">
        <v>62</v>
      </c>
      <c r="E4" s="108" t="s">
        <v>62</v>
      </c>
      <c r="F4" s="117">
        <v>9955555555</v>
      </c>
      <c r="G4" s="118">
        <v>47500</v>
      </c>
      <c r="I4" s="108" t="s">
        <v>60</v>
      </c>
      <c r="J4" s="119" t="s">
        <v>134</v>
      </c>
      <c r="K4" s="108" t="s">
        <v>124</v>
      </c>
      <c r="L4" s="120" t="s">
        <v>135</v>
      </c>
      <c r="M4" s="130">
        <v>2750</v>
      </c>
    </row>
    <row r="5" spans="1:13" s="108" customFormat="1">
      <c r="A5" s="116" t="s">
        <v>201</v>
      </c>
      <c r="C5" s="116" t="s">
        <v>200</v>
      </c>
      <c r="D5" s="108" t="s">
        <v>299</v>
      </c>
      <c r="E5" s="108" t="s">
        <v>305</v>
      </c>
      <c r="F5" s="117">
        <v>9966666666</v>
      </c>
      <c r="G5" s="118">
        <v>48500</v>
      </c>
      <c r="I5" s="108" t="s">
        <v>60</v>
      </c>
      <c r="J5" s="141" t="s">
        <v>125</v>
      </c>
      <c r="K5" s="108" t="s">
        <v>68</v>
      </c>
      <c r="L5" s="120" t="s">
        <v>67</v>
      </c>
      <c r="M5" s="130">
        <v>37.49</v>
      </c>
    </row>
    <row r="6" spans="1:13" s="108" customFormat="1">
      <c r="A6" s="116" t="s">
        <v>422</v>
      </c>
      <c r="C6" s="116" t="s">
        <v>200</v>
      </c>
      <c r="D6" s="108" t="s">
        <v>300</v>
      </c>
      <c r="E6" s="108" t="s">
        <v>306</v>
      </c>
      <c r="F6" s="117">
        <v>9988888888</v>
      </c>
      <c r="G6" s="122">
        <v>52000</v>
      </c>
      <c r="I6" s="108" t="s">
        <v>60</v>
      </c>
      <c r="J6" s="119" t="s">
        <v>427</v>
      </c>
      <c r="K6" s="119" t="s">
        <v>412</v>
      </c>
      <c r="L6" s="120" t="s">
        <v>69</v>
      </c>
      <c r="M6" s="130">
        <v>50.86</v>
      </c>
    </row>
    <row r="7" spans="1:13" s="108" customFormat="1">
      <c r="A7" s="116" t="s">
        <v>61</v>
      </c>
      <c r="C7" s="116" t="s">
        <v>201</v>
      </c>
      <c r="D7" s="108" t="s">
        <v>301</v>
      </c>
      <c r="E7" s="108" t="s">
        <v>307</v>
      </c>
      <c r="F7" s="117" t="s">
        <v>203</v>
      </c>
      <c r="G7" s="122">
        <v>78000</v>
      </c>
      <c r="I7" s="108" t="s">
        <v>60</v>
      </c>
      <c r="J7" s="141" t="s">
        <v>428</v>
      </c>
      <c r="K7" s="141" t="s">
        <v>411</v>
      </c>
      <c r="L7" s="120" t="s">
        <v>70</v>
      </c>
      <c r="M7" s="130">
        <v>50.86</v>
      </c>
    </row>
    <row r="8" spans="1:13" s="108" customFormat="1">
      <c r="A8" s="116" t="s">
        <v>60</v>
      </c>
      <c r="C8" s="116" t="s">
        <v>201</v>
      </c>
      <c r="D8" s="108" t="s">
        <v>302</v>
      </c>
      <c r="E8" s="108" t="s">
        <v>308</v>
      </c>
      <c r="F8" s="123" t="s">
        <v>204</v>
      </c>
      <c r="G8" s="109">
        <v>79500</v>
      </c>
      <c r="I8" s="108" t="s">
        <v>60</v>
      </c>
      <c r="J8" s="119" t="s">
        <v>429</v>
      </c>
      <c r="K8" s="119" t="s">
        <v>410</v>
      </c>
      <c r="L8" s="120" t="s">
        <v>71</v>
      </c>
      <c r="M8" s="130">
        <v>50.86</v>
      </c>
    </row>
    <row r="9" spans="1:13" s="108" customFormat="1" ht="13.8">
      <c r="A9" s="51"/>
      <c r="C9" s="116" t="s">
        <v>61</v>
      </c>
      <c r="D9" s="108" t="s">
        <v>63</v>
      </c>
      <c r="E9" s="108" t="s">
        <v>63</v>
      </c>
      <c r="F9" s="117">
        <v>9977777777</v>
      </c>
      <c r="G9" s="122">
        <v>45000</v>
      </c>
      <c r="I9" s="108" t="s">
        <v>60</v>
      </c>
      <c r="J9" s="141" t="s">
        <v>430</v>
      </c>
      <c r="K9" s="141" t="s">
        <v>409</v>
      </c>
      <c r="L9" s="120" t="s">
        <v>72</v>
      </c>
      <c r="M9" s="130">
        <v>50.86</v>
      </c>
    </row>
    <row r="10" spans="1:13" s="108" customFormat="1" ht="13.8">
      <c r="A10" s="51"/>
      <c r="C10" s="116" t="s">
        <v>422</v>
      </c>
      <c r="D10" s="108" t="s">
        <v>423</v>
      </c>
      <c r="E10" s="108" t="s">
        <v>425</v>
      </c>
      <c r="F10" s="117" t="s">
        <v>445</v>
      </c>
      <c r="G10" s="118">
        <v>122000</v>
      </c>
      <c r="I10" s="108" t="s">
        <v>60</v>
      </c>
      <c r="J10" s="119" t="s">
        <v>431</v>
      </c>
      <c r="K10" s="119" t="s">
        <v>408</v>
      </c>
      <c r="L10" s="120" t="s">
        <v>73</v>
      </c>
      <c r="M10" s="130">
        <v>51.9</v>
      </c>
    </row>
    <row r="11" spans="1:13" s="108" customFormat="1" ht="13.8">
      <c r="A11" s="51" t="s">
        <v>47</v>
      </c>
      <c r="C11" s="116" t="s">
        <v>422</v>
      </c>
      <c r="D11" s="108" t="s">
        <v>424</v>
      </c>
      <c r="E11" s="108" t="s">
        <v>426</v>
      </c>
      <c r="F11" s="117" t="s">
        <v>444</v>
      </c>
      <c r="G11" s="122">
        <v>122000</v>
      </c>
      <c r="I11" s="108" t="s">
        <v>60</v>
      </c>
      <c r="J11" s="141" t="s">
        <v>432</v>
      </c>
      <c r="K11" s="141" t="s">
        <v>136</v>
      </c>
      <c r="L11" s="120" t="s">
        <v>74</v>
      </c>
      <c r="M11" s="130">
        <v>51.9</v>
      </c>
    </row>
    <row r="12" spans="1:13" s="108" customFormat="1" ht="13.8">
      <c r="A12" s="51"/>
      <c r="C12" s="116"/>
      <c r="D12" s="116"/>
      <c r="E12" s="116"/>
      <c r="F12" s="124"/>
      <c r="G12" s="109"/>
      <c r="I12" s="108" t="s">
        <v>60</v>
      </c>
      <c r="J12" s="119" t="s">
        <v>433</v>
      </c>
      <c r="K12" s="119" t="s">
        <v>137</v>
      </c>
      <c r="L12" s="120" t="s">
        <v>75</v>
      </c>
      <c r="M12" s="130">
        <v>51.9</v>
      </c>
    </row>
    <row r="13" spans="1:13" s="108" customFormat="1" ht="13.8">
      <c r="A13" s="51"/>
      <c r="C13" s="116"/>
      <c r="D13" s="116"/>
      <c r="E13" s="116"/>
      <c r="F13" s="124"/>
      <c r="G13" s="109"/>
      <c r="I13" s="108" t="s">
        <v>60</v>
      </c>
      <c r="J13" s="141" t="s">
        <v>101</v>
      </c>
      <c r="K13" s="141" t="s">
        <v>413</v>
      </c>
      <c r="L13" s="120" t="s">
        <v>76</v>
      </c>
      <c r="M13" s="130">
        <v>50.86</v>
      </c>
    </row>
    <row r="14" spans="1:13" s="108" customFormat="1" ht="13.8">
      <c r="A14" s="51"/>
      <c r="C14" s="116"/>
      <c r="D14" s="116"/>
      <c r="E14" s="116"/>
      <c r="F14" s="124"/>
      <c r="G14" s="109"/>
      <c r="I14" s="108" t="s">
        <v>60</v>
      </c>
      <c r="J14" s="119" t="s">
        <v>104</v>
      </c>
      <c r="K14" s="119" t="s">
        <v>417</v>
      </c>
      <c r="L14" s="120" t="s">
        <v>77</v>
      </c>
      <c r="M14" s="130">
        <v>50.86</v>
      </c>
    </row>
    <row r="15" spans="1:13" s="108" customFormat="1" ht="13.8">
      <c r="A15" s="51"/>
      <c r="E15" s="125"/>
      <c r="I15" s="108" t="s">
        <v>60</v>
      </c>
      <c r="J15" s="141" t="s">
        <v>103</v>
      </c>
      <c r="K15" s="141" t="s">
        <v>416</v>
      </c>
      <c r="L15" s="120" t="s">
        <v>78</v>
      </c>
      <c r="M15" s="130">
        <v>50.86</v>
      </c>
    </row>
    <row r="16" spans="1:13" s="108" customFormat="1">
      <c r="C16" s="108" t="s">
        <v>47</v>
      </c>
      <c r="I16" s="108" t="s">
        <v>60</v>
      </c>
      <c r="J16" s="119" t="s">
        <v>105</v>
      </c>
      <c r="K16" s="119" t="s">
        <v>415</v>
      </c>
      <c r="L16" s="120" t="s">
        <v>79</v>
      </c>
      <c r="M16" s="130">
        <v>50.86</v>
      </c>
    </row>
    <row r="17" spans="3:13" s="108" customFormat="1">
      <c r="D17" s="108" t="s">
        <v>47</v>
      </c>
      <c r="I17" s="108" t="s">
        <v>60</v>
      </c>
      <c r="J17" s="141" t="s">
        <v>106</v>
      </c>
      <c r="K17" s="141" t="s">
        <v>414</v>
      </c>
      <c r="L17" s="120" t="s">
        <v>80</v>
      </c>
      <c r="M17" s="130">
        <v>50.86</v>
      </c>
    </row>
    <row r="18" spans="3:13" s="108" customFormat="1">
      <c r="I18" s="108" t="s">
        <v>60</v>
      </c>
      <c r="J18" s="119" t="s">
        <v>107</v>
      </c>
      <c r="K18" s="119" t="s">
        <v>138</v>
      </c>
      <c r="L18" s="120" t="s">
        <v>81</v>
      </c>
      <c r="M18" s="130">
        <v>50.86</v>
      </c>
    </row>
    <row r="19" spans="3:13" s="108" customFormat="1">
      <c r="C19" s="116"/>
      <c r="F19" s="109"/>
      <c r="G19" s="109"/>
      <c r="I19" s="108" t="s">
        <v>60</v>
      </c>
      <c r="J19" s="141" t="s">
        <v>102</v>
      </c>
      <c r="K19" s="141" t="s">
        <v>139</v>
      </c>
      <c r="L19" s="120" t="s">
        <v>82</v>
      </c>
      <c r="M19" s="130">
        <v>51.9</v>
      </c>
    </row>
    <row r="20" spans="3:13" s="108" customFormat="1">
      <c r="C20" s="116"/>
      <c r="F20" s="109"/>
      <c r="G20" s="109"/>
      <c r="I20" s="108" t="s">
        <v>60</v>
      </c>
      <c r="J20" s="119" t="s">
        <v>434</v>
      </c>
      <c r="K20" s="119" t="s">
        <v>140</v>
      </c>
      <c r="L20" s="120" t="s">
        <v>83</v>
      </c>
      <c r="M20" s="130">
        <v>50.86</v>
      </c>
    </row>
    <row r="21" spans="3:13" s="108" customFormat="1">
      <c r="C21" s="116"/>
      <c r="F21" s="109"/>
      <c r="G21" s="109"/>
      <c r="I21" s="108" t="s">
        <v>60</v>
      </c>
      <c r="J21" s="141" t="s">
        <v>435</v>
      </c>
      <c r="K21" s="141" t="s">
        <v>141</v>
      </c>
      <c r="L21" s="120" t="s">
        <v>113</v>
      </c>
      <c r="M21" s="130">
        <v>50.86</v>
      </c>
    </row>
    <row r="22" spans="3:13" s="108" customFormat="1">
      <c r="C22" s="116"/>
      <c r="F22" s="109"/>
      <c r="G22" s="109"/>
      <c r="I22" s="108" t="s">
        <v>60</v>
      </c>
      <c r="J22" s="119" t="s">
        <v>436</v>
      </c>
      <c r="K22" s="119" t="s">
        <v>142</v>
      </c>
      <c r="L22" s="120" t="s">
        <v>84</v>
      </c>
      <c r="M22" s="130">
        <v>50.86</v>
      </c>
    </row>
    <row r="23" spans="3:13" s="108" customFormat="1">
      <c r="C23" s="116"/>
      <c r="F23" s="109"/>
      <c r="G23" s="109"/>
      <c r="I23" s="108" t="s">
        <v>60</v>
      </c>
      <c r="J23" s="141" t="s">
        <v>437</v>
      </c>
      <c r="K23" s="141" t="s">
        <v>143</v>
      </c>
      <c r="L23" s="120" t="s">
        <v>85</v>
      </c>
      <c r="M23" s="130">
        <v>50.86</v>
      </c>
    </row>
    <row r="24" spans="3:13" s="108" customFormat="1">
      <c r="C24" s="116"/>
      <c r="F24" s="109"/>
      <c r="G24" s="109"/>
      <c r="I24" s="108" t="s">
        <v>60</v>
      </c>
      <c r="J24" s="119" t="s">
        <v>438</v>
      </c>
      <c r="K24" s="119" t="s">
        <v>144</v>
      </c>
      <c r="L24" s="120" t="s">
        <v>86</v>
      </c>
      <c r="M24" s="130">
        <v>50.86</v>
      </c>
    </row>
    <row r="25" spans="3:13" s="108" customFormat="1">
      <c r="C25" s="116"/>
      <c r="F25" s="109"/>
      <c r="G25" s="109"/>
      <c r="I25" s="108" t="s">
        <v>60</v>
      </c>
      <c r="J25" s="141" t="s">
        <v>439</v>
      </c>
      <c r="K25" s="141" t="s">
        <v>145</v>
      </c>
      <c r="L25" s="120" t="s">
        <v>87</v>
      </c>
      <c r="M25" s="130">
        <v>51.9</v>
      </c>
    </row>
    <row r="26" spans="3:13" s="108" customFormat="1">
      <c r="C26" s="116"/>
      <c r="F26" s="109"/>
      <c r="G26" s="109"/>
      <c r="I26" s="108" t="s">
        <v>60</v>
      </c>
      <c r="J26" s="119" t="s">
        <v>440</v>
      </c>
      <c r="K26" s="119" t="s">
        <v>146</v>
      </c>
      <c r="L26" s="120" t="s">
        <v>88</v>
      </c>
      <c r="M26" s="130">
        <v>51.9</v>
      </c>
    </row>
    <row r="27" spans="3:13" s="108" customFormat="1">
      <c r="C27" s="116"/>
      <c r="F27" s="109"/>
      <c r="G27" s="109"/>
      <c r="I27" s="108" t="s">
        <v>60</v>
      </c>
      <c r="J27" s="144" t="s">
        <v>126</v>
      </c>
      <c r="K27" s="108" t="s">
        <v>89</v>
      </c>
      <c r="L27" s="120" t="s">
        <v>388</v>
      </c>
      <c r="M27" s="130">
        <v>29.22</v>
      </c>
    </row>
    <row r="28" spans="3:13" s="108" customFormat="1">
      <c r="C28" s="116"/>
      <c r="F28" s="109"/>
      <c r="G28" s="109"/>
      <c r="I28" s="108" t="s">
        <v>60</v>
      </c>
      <c r="J28" s="119" t="s">
        <v>127</v>
      </c>
      <c r="K28" s="108" t="s">
        <v>90</v>
      </c>
      <c r="L28" s="120" t="s">
        <v>403</v>
      </c>
      <c r="M28" s="130">
        <v>28.08</v>
      </c>
    </row>
    <row r="29" spans="3:13" s="108" customFormat="1" ht="15" customHeight="1">
      <c r="C29" s="116"/>
      <c r="F29" s="109"/>
      <c r="G29" s="109"/>
      <c r="I29" s="108" t="s">
        <v>60</v>
      </c>
      <c r="J29" s="141" t="s">
        <v>128</v>
      </c>
      <c r="K29" s="108" t="s">
        <v>91</v>
      </c>
      <c r="L29" s="120" t="s">
        <v>404</v>
      </c>
      <c r="M29" s="130">
        <v>31.52</v>
      </c>
    </row>
    <row r="30" spans="3:13" s="108" customFormat="1" ht="15" customHeight="1">
      <c r="C30" s="116"/>
      <c r="F30" s="109"/>
      <c r="G30" s="109"/>
      <c r="I30" s="108" t="s">
        <v>60</v>
      </c>
      <c r="J30" s="119" t="s">
        <v>129</v>
      </c>
      <c r="K30" s="108" t="s">
        <v>92</v>
      </c>
      <c r="L30" s="120" t="s">
        <v>405</v>
      </c>
      <c r="M30" s="130">
        <v>33.61</v>
      </c>
    </row>
    <row r="31" spans="3:13" s="108" customFormat="1" ht="15" customHeight="1">
      <c r="C31" s="116"/>
      <c r="F31" s="109"/>
      <c r="G31" s="109"/>
      <c r="I31" s="108" t="s">
        <v>60</v>
      </c>
      <c r="J31" s="119" t="s">
        <v>214</v>
      </c>
      <c r="K31" s="145" t="s">
        <v>419</v>
      </c>
      <c r="L31" s="120" t="s">
        <v>391</v>
      </c>
      <c r="M31" s="126">
        <v>1.76</v>
      </c>
    </row>
    <row r="32" spans="3:13" s="108" customFormat="1" ht="15" customHeight="1">
      <c r="I32" s="108" t="s">
        <v>60</v>
      </c>
      <c r="J32" s="119" t="s">
        <v>213</v>
      </c>
      <c r="K32" s="146" t="s">
        <v>212</v>
      </c>
      <c r="L32" s="120" t="s">
        <v>406</v>
      </c>
      <c r="M32" s="130">
        <v>264.2</v>
      </c>
    </row>
    <row r="33" spans="7:13" s="108" customFormat="1">
      <c r="I33" s="108" t="s">
        <v>60</v>
      </c>
      <c r="J33" s="119" t="s">
        <v>216</v>
      </c>
      <c r="K33" s="146" t="s">
        <v>215</v>
      </c>
      <c r="L33" s="120" t="s">
        <v>217</v>
      </c>
      <c r="M33" s="130">
        <v>2250</v>
      </c>
    </row>
    <row r="34" spans="7:13" s="108" customFormat="1">
      <c r="I34" s="108" t="s">
        <v>60</v>
      </c>
      <c r="J34" s="119" t="s">
        <v>219</v>
      </c>
      <c r="K34" s="146" t="s">
        <v>218</v>
      </c>
      <c r="L34" s="120" t="s">
        <v>220</v>
      </c>
      <c r="M34" s="130">
        <v>450</v>
      </c>
    </row>
    <row r="35" spans="7:13" s="108" customFormat="1">
      <c r="I35" s="108" t="s">
        <v>60</v>
      </c>
      <c r="J35" s="119" t="s">
        <v>224</v>
      </c>
      <c r="K35" s="146" t="s">
        <v>223</v>
      </c>
      <c r="L35" s="120" t="s">
        <v>222</v>
      </c>
      <c r="M35" s="130">
        <v>826.8</v>
      </c>
    </row>
    <row r="36" spans="7:13" s="108" customFormat="1">
      <c r="I36" s="108" t="s">
        <v>60</v>
      </c>
      <c r="J36" s="119" t="s">
        <v>130</v>
      </c>
      <c r="K36" s="108" t="s">
        <v>114</v>
      </c>
      <c r="L36" s="120" t="s">
        <v>111</v>
      </c>
      <c r="M36" s="130">
        <v>560</v>
      </c>
    </row>
    <row r="37" spans="7:13" s="108" customFormat="1">
      <c r="I37" s="108" t="s">
        <v>60</v>
      </c>
      <c r="J37" s="141" t="s">
        <v>131</v>
      </c>
      <c r="K37" s="108" t="s">
        <v>121</v>
      </c>
      <c r="L37" s="120" t="s">
        <v>93</v>
      </c>
      <c r="M37" s="130">
        <v>1628</v>
      </c>
    </row>
    <row r="38" spans="7:13" s="108" customFormat="1">
      <c r="I38" s="108" t="s">
        <v>60</v>
      </c>
      <c r="J38" s="119" t="s">
        <v>132</v>
      </c>
      <c r="K38" s="108" t="s">
        <v>122</v>
      </c>
      <c r="L38" s="120" t="s">
        <v>96</v>
      </c>
      <c r="M38" s="130">
        <v>105.03</v>
      </c>
    </row>
    <row r="39" spans="7:13" s="108" customFormat="1">
      <c r="I39" s="108" t="s">
        <v>60</v>
      </c>
      <c r="J39" s="141" t="s">
        <v>133</v>
      </c>
      <c r="K39" s="108" t="s">
        <v>123</v>
      </c>
      <c r="L39" s="120" t="s">
        <v>98</v>
      </c>
      <c r="M39" s="130">
        <v>86.96</v>
      </c>
    </row>
    <row r="40" spans="7:13" s="108" customFormat="1">
      <c r="G40" s="109"/>
      <c r="I40" s="108" t="s">
        <v>60</v>
      </c>
      <c r="J40" s="146" t="s">
        <v>441</v>
      </c>
      <c r="K40" s="119" t="s">
        <v>231</v>
      </c>
      <c r="L40" s="120" t="s">
        <v>238</v>
      </c>
      <c r="M40" s="130">
        <v>270.64</v>
      </c>
    </row>
    <row r="41" spans="7:13" s="108" customFormat="1">
      <c r="I41" s="108" t="s">
        <v>60</v>
      </c>
      <c r="J41" s="146" t="s">
        <v>225</v>
      </c>
      <c r="K41" s="119" t="s">
        <v>232</v>
      </c>
      <c r="L41" s="120" t="s">
        <v>239</v>
      </c>
      <c r="M41" s="130">
        <v>226.65</v>
      </c>
    </row>
    <row r="42" spans="7:13" s="108" customFormat="1">
      <c r="I42" s="108" t="s">
        <v>60</v>
      </c>
      <c r="J42" s="146" t="s">
        <v>226</v>
      </c>
      <c r="K42" s="119" t="s">
        <v>233</v>
      </c>
      <c r="L42" s="120" t="s">
        <v>240</v>
      </c>
      <c r="M42" s="130">
        <v>226.65</v>
      </c>
    </row>
    <row r="43" spans="7:13" s="108" customFormat="1">
      <c r="I43" s="108" t="s">
        <v>60</v>
      </c>
      <c r="J43" s="146" t="s">
        <v>227</v>
      </c>
      <c r="K43" s="119" t="s">
        <v>234</v>
      </c>
      <c r="L43" s="120" t="s">
        <v>241</v>
      </c>
      <c r="M43" s="130">
        <v>32</v>
      </c>
    </row>
    <row r="44" spans="7:13" s="108" customFormat="1">
      <c r="I44" s="108" t="s">
        <v>60</v>
      </c>
      <c r="J44" s="146" t="s">
        <v>228</v>
      </c>
      <c r="K44" s="119" t="s">
        <v>235</v>
      </c>
      <c r="L44" s="120" t="s">
        <v>242</v>
      </c>
      <c r="M44" s="130">
        <v>32</v>
      </c>
    </row>
    <row r="45" spans="7:13" s="108" customFormat="1">
      <c r="I45" s="108" t="s">
        <v>60</v>
      </c>
      <c r="J45" s="146" t="s">
        <v>229</v>
      </c>
      <c r="K45" s="119" t="s">
        <v>236</v>
      </c>
      <c r="L45" s="120" t="s">
        <v>243</v>
      </c>
      <c r="M45" s="130">
        <v>679</v>
      </c>
    </row>
    <row r="46" spans="7:13" s="108" customFormat="1">
      <c r="I46" s="108" t="s">
        <v>60</v>
      </c>
      <c r="J46" s="146" t="s">
        <v>230</v>
      </c>
      <c r="K46" s="119" t="s">
        <v>237</v>
      </c>
      <c r="L46" s="120" t="s">
        <v>390</v>
      </c>
      <c r="M46" s="130">
        <v>263</v>
      </c>
    </row>
    <row r="47" spans="7:13" s="108" customFormat="1">
      <c r="I47" s="108" t="s">
        <v>60</v>
      </c>
      <c r="J47" s="146" t="s">
        <v>296</v>
      </c>
      <c r="K47" s="119" t="s">
        <v>297</v>
      </c>
      <c r="L47" s="120" t="s">
        <v>298</v>
      </c>
      <c r="M47" s="130">
        <v>3731</v>
      </c>
    </row>
    <row r="48" spans="7:13" s="108" customFormat="1">
      <c r="I48" s="108" t="s">
        <v>60</v>
      </c>
      <c r="J48" s="127" t="s">
        <v>310</v>
      </c>
      <c r="K48" s="127" t="s">
        <v>309</v>
      </c>
      <c r="L48" s="120" t="s">
        <v>402</v>
      </c>
      <c r="M48" s="147">
        <v>111.09</v>
      </c>
    </row>
    <row r="49" spans="3:13" s="108" customFormat="1">
      <c r="G49" s="109"/>
      <c r="I49" s="116" t="s">
        <v>200</v>
      </c>
      <c r="J49" s="108" t="s">
        <v>334</v>
      </c>
      <c r="K49" s="119" t="s">
        <v>335</v>
      </c>
      <c r="L49" s="120" t="s">
        <v>407</v>
      </c>
      <c r="M49" s="126">
        <v>3150</v>
      </c>
    </row>
    <row r="50" spans="3:13" s="108" customFormat="1">
      <c r="I50" s="116" t="s">
        <v>200</v>
      </c>
      <c r="J50" s="119" t="s">
        <v>158</v>
      </c>
      <c r="K50" s="119" t="s">
        <v>165</v>
      </c>
      <c r="L50" s="120" t="s">
        <v>173</v>
      </c>
      <c r="M50" s="130">
        <v>3006</v>
      </c>
    </row>
    <row r="51" spans="3:13" s="108" customFormat="1">
      <c r="I51" s="116" t="s">
        <v>200</v>
      </c>
      <c r="J51" s="119" t="s">
        <v>159</v>
      </c>
      <c r="K51" s="119" t="s">
        <v>166</v>
      </c>
      <c r="L51" s="120" t="s">
        <v>174</v>
      </c>
      <c r="M51" s="130">
        <v>2204</v>
      </c>
    </row>
    <row r="52" spans="3:13" s="108" customFormat="1">
      <c r="G52" s="109"/>
      <c r="I52" s="116" t="s">
        <v>200</v>
      </c>
      <c r="J52" s="119" t="s">
        <v>147</v>
      </c>
      <c r="K52" s="119" t="s">
        <v>160</v>
      </c>
      <c r="L52" s="120" t="s">
        <v>167</v>
      </c>
      <c r="M52" s="130">
        <v>495</v>
      </c>
    </row>
    <row r="53" spans="3:13" s="108" customFormat="1">
      <c r="C53" s="129"/>
      <c r="D53" s="129"/>
      <c r="E53" s="129"/>
      <c r="F53" s="129"/>
      <c r="G53" s="129"/>
      <c r="I53" s="116" t="s">
        <v>200</v>
      </c>
      <c r="J53" s="119" t="s">
        <v>148</v>
      </c>
      <c r="K53" s="119" t="s">
        <v>161</v>
      </c>
      <c r="L53" s="120" t="s">
        <v>64</v>
      </c>
      <c r="M53" s="130">
        <v>902</v>
      </c>
    </row>
    <row r="54" spans="3:13" s="108" customFormat="1">
      <c r="C54" s="129"/>
      <c r="D54" s="129"/>
      <c r="E54" s="129"/>
      <c r="F54" s="129"/>
      <c r="G54" s="129"/>
      <c r="I54" s="116" t="s">
        <v>200</v>
      </c>
      <c r="J54" s="119" t="s">
        <v>149</v>
      </c>
      <c r="K54" s="119" t="s">
        <v>66</v>
      </c>
      <c r="L54" s="120" t="s">
        <v>65</v>
      </c>
      <c r="M54" s="130">
        <v>375</v>
      </c>
    </row>
    <row r="55" spans="3:13" s="108" customFormat="1">
      <c r="C55" s="129"/>
      <c r="D55" s="129"/>
      <c r="E55" s="129"/>
      <c r="F55" s="129"/>
      <c r="G55" s="129"/>
      <c r="I55" s="116" t="s">
        <v>200</v>
      </c>
      <c r="J55" s="119" t="s">
        <v>427</v>
      </c>
      <c r="K55" s="119" t="s">
        <v>412</v>
      </c>
      <c r="L55" s="120" t="s">
        <v>69</v>
      </c>
      <c r="M55" s="130">
        <v>50.86</v>
      </c>
    </row>
    <row r="56" spans="3:13" s="108" customFormat="1">
      <c r="C56" s="129"/>
      <c r="D56" s="129"/>
      <c r="E56" s="129"/>
      <c r="F56" s="129"/>
      <c r="G56" s="129"/>
      <c r="I56" s="116" t="s">
        <v>200</v>
      </c>
      <c r="J56" s="119" t="s">
        <v>428</v>
      </c>
      <c r="K56" s="119" t="s">
        <v>411</v>
      </c>
      <c r="L56" s="120" t="s">
        <v>70</v>
      </c>
      <c r="M56" s="130">
        <v>50.86</v>
      </c>
    </row>
    <row r="57" spans="3:13" s="108" customFormat="1">
      <c r="C57" s="129"/>
      <c r="D57" s="129"/>
      <c r="E57" s="129"/>
      <c r="F57" s="129"/>
      <c r="G57" s="129"/>
      <c r="I57" s="116" t="s">
        <v>200</v>
      </c>
      <c r="J57" s="119" t="s">
        <v>429</v>
      </c>
      <c r="K57" s="119" t="s">
        <v>410</v>
      </c>
      <c r="L57" s="120" t="s">
        <v>71</v>
      </c>
      <c r="M57" s="130">
        <v>50.86</v>
      </c>
    </row>
    <row r="58" spans="3:13" s="108" customFormat="1">
      <c r="C58" s="129"/>
      <c r="D58" s="129"/>
      <c r="E58" s="129"/>
      <c r="F58" s="129"/>
      <c r="G58" s="129"/>
      <c r="I58" s="116" t="s">
        <v>200</v>
      </c>
      <c r="J58" s="119" t="s">
        <v>430</v>
      </c>
      <c r="K58" s="119" t="s">
        <v>409</v>
      </c>
      <c r="L58" s="120" t="s">
        <v>72</v>
      </c>
      <c r="M58" s="130">
        <v>50.86</v>
      </c>
    </row>
    <row r="59" spans="3:13" s="108" customFormat="1">
      <c r="I59" s="116" t="s">
        <v>200</v>
      </c>
      <c r="J59" s="119" t="s">
        <v>431</v>
      </c>
      <c r="K59" s="119" t="s">
        <v>408</v>
      </c>
      <c r="L59" s="120" t="s">
        <v>73</v>
      </c>
      <c r="M59" s="130">
        <v>51.9</v>
      </c>
    </row>
    <row r="60" spans="3:13" s="108" customFormat="1">
      <c r="I60" s="116" t="s">
        <v>200</v>
      </c>
      <c r="J60" s="119" t="s">
        <v>432</v>
      </c>
      <c r="K60" s="119" t="s">
        <v>136</v>
      </c>
      <c r="L60" s="120" t="s">
        <v>74</v>
      </c>
      <c r="M60" s="130">
        <v>51.9</v>
      </c>
    </row>
    <row r="61" spans="3:13" s="108" customFormat="1">
      <c r="I61" s="116" t="s">
        <v>200</v>
      </c>
      <c r="J61" s="119" t="s">
        <v>433</v>
      </c>
      <c r="K61" s="119" t="s">
        <v>137</v>
      </c>
      <c r="L61" s="120" t="s">
        <v>75</v>
      </c>
      <c r="M61" s="130">
        <v>51.9</v>
      </c>
    </row>
    <row r="62" spans="3:13" s="108" customFormat="1">
      <c r="I62" s="116" t="s">
        <v>200</v>
      </c>
      <c r="J62" s="119" t="s">
        <v>101</v>
      </c>
      <c r="K62" s="119" t="s">
        <v>413</v>
      </c>
      <c r="L62" s="120" t="s">
        <v>76</v>
      </c>
      <c r="M62" s="130">
        <v>50.86</v>
      </c>
    </row>
    <row r="63" spans="3:13" s="108" customFormat="1">
      <c r="I63" s="116" t="s">
        <v>200</v>
      </c>
      <c r="J63" s="119" t="s">
        <v>104</v>
      </c>
      <c r="K63" s="119" t="s">
        <v>417</v>
      </c>
      <c r="L63" s="120" t="s">
        <v>77</v>
      </c>
      <c r="M63" s="130">
        <v>50.86</v>
      </c>
    </row>
    <row r="64" spans="3:13" s="108" customFormat="1">
      <c r="I64" s="116" t="s">
        <v>200</v>
      </c>
      <c r="J64" s="119" t="s">
        <v>103</v>
      </c>
      <c r="K64" s="119" t="s">
        <v>416</v>
      </c>
      <c r="L64" s="120" t="s">
        <v>78</v>
      </c>
      <c r="M64" s="130">
        <v>50.86</v>
      </c>
    </row>
    <row r="65" spans="1:13" s="108" customFormat="1">
      <c r="I65" s="116" t="s">
        <v>200</v>
      </c>
      <c r="J65" s="119" t="s">
        <v>105</v>
      </c>
      <c r="K65" s="119" t="s">
        <v>415</v>
      </c>
      <c r="L65" s="120" t="s">
        <v>79</v>
      </c>
      <c r="M65" s="130">
        <v>50.86</v>
      </c>
    </row>
    <row r="66" spans="1:13" s="108" customFormat="1">
      <c r="A66" s="129"/>
      <c r="I66" s="116" t="s">
        <v>200</v>
      </c>
      <c r="J66" s="119" t="s">
        <v>106</v>
      </c>
      <c r="K66" s="119" t="s">
        <v>414</v>
      </c>
      <c r="L66" s="120" t="s">
        <v>80</v>
      </c>
      <c r="M66" s="130">
        <v>50.86</v>
      </c>
    </row>
    <row r="67" spans="1:13" s="108" customFormat="1">
      <c r="A67" s="129"/>
      <c r="I67" s="116" t="s">
        <v>200</v>
      </c>
      <c r="J67" s="119" t="s">
        <v>107</v>
      </c>
      <c r="K67" s="119" t="s">
        <v>138</v>
      </c>
      <c r="L67" s="120" t="s">
        <v>81</v>
      </c>
      <c r="M67" s="130">
        <v>50.86</v>
      </c>
    </row>
    <row r="68" spans="1:13" s="108" customFormat="1">
      <c r="A68" s="129"/>
      <c r="I68" s="116" t="s">
        <v>200</v>
      </c>
      <c r="J68" s="119" t="s">
        <v>102</v>
      </c>
      <c r="K68" s="119" t="s">
        <v>139</v>
      </c>
      <c r="L68" s="120" t="s">
        <v>82</v>
      </c>
      <c r="M68" s="130">
        <v>51.9</v>
      </c>
    </row>
    <row r="69" spans="1:13" s="108" customFormat="1">
      <c r="A69" s="129"/>
      <c r="I69" s="116" t="s">
        <v>200</v>
      </c>
      <c r="J69" s="119" t="s">
        <v>434</v>
      </c>
      <c r="K69" s="119" t="s">
        <v>140</v>
      </c>
      <c r="L69" s="120" t="s">
        <v>83</v>
      </c>
      <c r="M69" s="130">
        <v>50.86</v>
      </c>
    </row>
    <row r="70" spans="1:13" s="108" customFormat="1">
      <c r="A70" s="129"/>
      <c r="I70" s="116" t="s">
        <v>200</v>
      </c>
      <c r="J70" s="119" t="s">
        <v>435</v>
      </c>
      <c r="K70" s="119" t="s">
        <v>141</v>
      </c>
      <c r="L70" s="120" t="s">
        <v>113</v>
      </c>
      <c r="M70" s="130">
        <v>50.86</v>
      </c>
    </row>
    <row r="71" spans="1:13" s="129" customFormat="1">
      <c r="C71" s="108"/>
      <c r="D71" s="108"/>
      <c r="E71" s="108"/>
      <c r="F71" s="108"/>
      <c r="G71" s="108"/>
      <c r="I71" s="116" t="s">
        <v>200</v>
      </c>
      <c r="J71" s="119" t="s">
        <v>436</v>
      </c>
      <c r="K71" s="119" t="s">
        <v>142</v>
      </c>
      <c r="L71" s="120" t="s">
        <v>84</v>
      </c>
      <c r="M71" s="130">
        <v>50.86</v>
      </c>
    </row>
    <row r="72" spans="1:13" s="129" customFormat="1">
      <c r="C72" s="108"/>
      <c r="D72" s="108"/>
      <c r="E72" s="108"/>
      <c r="F72" s="108"/>
      <c r="G72" s="108"/>
      <c r="I72" s="116" t="s">
        <v>200</v>
      </c>
      <c r="J72" s="119" t="s">
        <v>437</v>
      </c>
      <c r="K72" s="119" t="s">
        <v>143</v>
      </c>
      <c r="L72" s="120" t="s">
        <v>85</v>
      </c>
      <c r="M72" s="130">
        <v>50.86</v>
      </c>
    </row>
    <row r="73" spans="1:13" s="129" customFormat="1">
      <c r="A73" s="108"/>
      <c r="C73" s="108"/>
      <c r="D73" s="108"/>
      <c r="E73" s="108"/>
      <c r="F73" s="108"/>
      <c r="G73" s="108"/>
      <c r="I73" s="116" t="s">
        <v>200</v>
      </c>
      <c r="J73" s="119" t="s">
        <v>438</v>
      </c>
      <c r="K73" s="119" t="s">
        <v>144</v>
      </c>
      <c r="L73" s="120" t="s">
        <v>86</v>
      </c>
      <c r="M73" s="130">
        <v>50.86</v>
      </c>
    </row>
    <row r="74" spans="1:13" s="129" customFormat="1">
      <c r="A74" s="108"/>
      <c r="C74" s="108"/>
      <c r="D74" s="108"/>
      <c r="E74" s="108"/>
      <c r="F74" s="108"/>
      <c r="G74" s="108"/>
      <c r="I74" s="116" t="s">
        <v>200</v>
      </c>
      <c r="J74" s="119" t="s">
        <v>439</v>
      </c>
      <c r="K74" s="119" t="s">
        <v>145</v>
      </c>
      <c r="L74" s="120" t="s">
        <v>87</v>
      </c>
      <c r="M74" s="130">
        <v>51.9</v>
      </c>
    </row>
    <row r="75" spans="1:13" s="129" customFormat="1">
      <c r="A75" s="108"/>
      <c r="C75" s="108"/>
      <c r="D75" s="108"/>
      <c r="E75" s="108"/>
      <c r="F75" s="108"/>
      <c r="G75" s="108"/>
      <c r="I75" s="116" t="s">
        <v>200</v>
      </c>
      <c r="J75" s="119" t="s">
        <v>440</v>
      </c>
      <c r="K75" s="119" t="s">
        <v>146</v>
      </c>
      <c r="L75" s="120" t="s">
        <v>88</v>
      </c>
      <c r="M75" s="130">
        <v>51.9</v>
      </c>
    </row>
    <row r="76" spans="1:13" s="129" customFormat="1">
      <c r="A76" s="108"/>
      <c r="C76" s="108"/>
      <c r="D76" s="108"/>
      <c r="E76" s="108"/>
      <c r="F76" s="108"/>
      <c r="G76" s="108"/>
      <c r="I76" s="116" t="s">
        <v>200</v>
      </c>
      <c r="J76" s="108" t="s">
        <v>126</v>
      </c>
      <c r="K76" s="119" t="s">
        <v>89</v>
      </c>
      <c r="L76" s="120" t="s">
        <v>388</v>
      </c>
      <c r="M76" s="130">
        <v>29.22</v>
      </c>
    </row>
    <row r="77" spans="1:13" s="108" customFormat="1">
      <c r="I77" s="142" t="s">
        <v>200</v>
      </c>
      <c r="J77" s="119" t="s">
        <v>127</v>
      </c>
      <c r="K77" s="119" t="s">
        <v>90</v>
      </c>
      <c r="L77" s="120" t="s">
        <v>403</v>
      </c>
      <c r="M77" s="130">
        <v>28.08</v>
      </c>
    </row>
    <row r="78" spans="1:13" s="108" customFormat="1">
      <c r="I78" s="142" t="s">
        <v>200</v>
      </c>
      <c r="J78" s="119" t="s">
        <v>128</v>
      </c>
      <c r="K78" s="119" t="s">
        <v>91</v>
      </c>
      <c r="L78" s="120" t="s">
        <v>404</v>
      </c>
      <c r="M78" s="130">
        <v>31.52</v>
      </c>
    </row>
    <row r="79" spans="1:13" s="108" customFormat="1">
      <c r="I79" s="142" t="s">
        <v>200</v>
      </c>
      <c r="J79" s="119" t="s">
        <v>129</v>
      </c>
      <c r="K79" s="119" t="s">
        <v>92</v>
      </c>
      <c r="L79" s="120" t="s">
        <v>405</v>
      </c>
      <c r="M79" s="130">
        <v>33.61</v>
      </c>
    </row>
    <row r="80" spans="1:13" s="108" customFormat="1">
      <c r="I80" s="116" t="s">
        <v>200</v>
      </c>
      <c r="J80" s="119" t="s">
        <v>214</v>
      </c>
      <c r="K80" s="145" t="s">
        <v>419</v>
      </c>
      <c r="L80" s="120" t="s">
        <v>391</v>
      </c>
      <c r="M80" s="126">
        <v>1.76</v>
      </c>
    </row>
    <row r="81" spans="9:13" s="108" customFormat="1">
      <c r="I81" s="116" t="s">
        <v>200</v>
      </c>
      <c r="J81" s="119" t="s">
        <v>213</v>
      </c>
      <c r="K81" s="146" t="s">
        <v>212</v>
      </c>
      <c r="L81" s="120" t="s">
        <v>406</v>
      </c>
      <c r="M81" s="130">
        <v>264.2</v>
      </c>
    </row>
    <row r="82" spans="9:13" s="108" customFormat="1">
      <c r="I82" s="116" t="s">
        <v>200</v>
      </c>
      <c r="J82" s="119" t="s">
        <v>150</v>
      </c>
      <c r="K82" s="119" t="s">
        <v>162</v>
      </c>
      <c r="L82" s="120" t="s">
        <v>94</v>
      </c>
      <c r="M82" s="130">
        <v>1444</v>
      </c>
    </row>
    <row r="83" spans="9:13" s="108" customFormat="1">
      <c r="I83" s="116" t="s">
        <v>200</v>
      </c>
      <c r="J83" s="119" t="s">
        <v>151</v>
      </c>
      <c r="K83" s="119" t="s">
        <v>163</v>
      </c>
      <c r="L83" s="120" t="s">
        <v>169</v>
      </c>
      <c r="M83" s="130">
        <v>718</v>
      </c>
    </row>
    <row r="84" spans="9:13" s="108" customFormat="1">
      <c r="I84" s="116" t="s">
        <v>200</v>
      </c>
      <c r="J84" s="145" t="s">
        <v>246</v>
      </c>
      <c r="K84" s="119" t="s">
        <v>244</v>
      </c>
      <c r="L84" s="120" t="s">
        <v>248</v>
      </c>
      <c r="M84" s="130">
        <v>109.75</v>
      </c>
    </row>
    <row r="85" spans="9:13" s="108" customFormat="1">
      <c r="I85" s="116" t="s">
        <v>200</v>
      </c>
      <c r="J85" s="145" t="s">
        <v>247</v>
      </c>
      <c r="K85" s="119" t="s">
        <v>245</v>
      </c>
      <c r="L85" s="120" t="s">
        <v>249</v>
      </c>
      <c r="M85" s="130">
        <v>109.75</v>
      </c>
    </row>
    <row r="86" spans="9:13" s="108" customFormat="1">
      <c r="I86" s="116" t="s">
        <v>200</v>
      </c>
      <c r="J86" s="145" t="s">
        <v>252</v>
      </c>
      <c r="K86" s="119" t="s">
        <v>250</v>
      </c>
      <c r="L86" s="120" t="s">
        <v>254</v>
      </c>
      <c r="M86" s="130">
        <v>90.88</v>
      </c>
    </row>
    <row r="87" spans="9:13" s="108" customFormat="1">
      <c r="I87" s="116" t="s">
        <v>200</v>
      </c>
      <c r="J87" s="145" t="s">
        <v>253</v>
      </c>
      <c r="K87" s="119" t="s">
        <v>251</v>
      </c>
      <c r="L87" s="120" t="s">
        <v>255</v>
      </c>
      <c r="M87" s="130">
        <v>90.88</v>
      </c>
    </row>
    <row r="88" spans="9:13" s="108" customFormat="1">
      <c r="I88" s="116" t="s">
        <v>200</v>
      </c>
      <c r="J88" s="119" t="s">
        <v>152</v>
      </c>
      <c r="K88" s="119" t="s">
        <v>118</v>
      </c>
      <c r="L88" s="120" t="s">
        <v>95</v>
      </c>
      <c r="M88" s="130">
        <v>109.75</v>
      </c>
    </row>
    <row r="89" spans="9:13" s="108" customFormat="1">
      <c r="I89" s="116" t="s">
        <v>200</v>
      </c>
      <c r="J89" s="119" t="s">
        <v>153</v>
      </c>
      <c r="K89" s="119" t="s">
        <v>119</v>
      </c>
      <c r="L89" s="120" t="s">
        <v>97</v>
      </c>
      <c r="M89" s="130">
        <v>90.88</v>
      </c>
    </row>
    <row r="90" spans="9:13" s="108" customFormat="1">
      <c r="I90" s="116" t="s">
        <v>200</v>
      </c>
      <c r="J90" s="145" t="s">
        <v>216</v>
      </c>
      <c r="K90" s="119" t="s">
        <v>215</v>
      </c>
      <c r="L90" s="120" t="s">
        <v>217</v>
      </c>
      <c r="M90" s="130">
        <v>2250</v>
      </c>
    </row>
    <row r="91" spans="9:13" s="108" customFormat="1">
      <c r="I91" s="116" t="s">
        <v>200</v>
      </c>
      <c r="J91" s="145" t="s">
        <v>219</v>
      </c>
      <c r="K91" s="119" t="s">
        <v>218</v>
      </c>
      <c r="L91" s="120" t="s">
        <v>220</v>
      </c>
      <c r="M91" s="130">
        <v>450</v>
      </c>
    </row>
    <row r="92" spans="9:13" s="108" customFormat="1">
      <c r="I92" s="116" t="s">
        <v>200</v>
      </c>
      <c r="J92" s="145" t="s">
        <v>221</v>
      </c>
      <c r="K92" s="119" t="s">
        <v>223</v>
      </c>
      <c r="L92" s="120" t="s">
        <v>222</v>
      </c>
      <c r="M92" s="130">
        <v>826.8</v>
      </c>
    </row>
    <row r="93" spans="9:13" s="108" customFormat="1">
      <c r="I93" s="116" t="s">
        <v>200</v>
      </c>
      <c r="J93" s="145" t="s">
        <v>441</v>
      </c>
      <c r="K93" s="119" t="s">
        <v>231</v>
      </c>
      <c r="L93" s="120" t="s">
        <v>238</v>
      </c>
      <c r="M93" s="130">
        <v>270.64</v>
      </c>
    </row>
    <row r="94" spans="9:13" s="108" customFormat="1">
      <c r="I94" s="116" t="s">
        <v>200</v>
      </c>
      <c r="J94" s="145" t="s">
        <v>225</v>
      </c>
      <c r="K94" s="119" t="s">
        <v>232</v>
      </c>
      <c r="L94" s="120" t="s">
        <v>239</v>
      </c>
      <c r="M94" s="130">
        <v>226.65</v>
      </c>
    </row>
    <row r="95" spans="9:13" s="108" customFormat="1">
      <c r="I95" s="116" t="s">
        <v>200</v>
      </c>
      <c r="J95" s="145" t="s">
        <v>226</v>
      </c>
      <c r="K95" s="119" t="s">
        <v>233</v>
      </c>
      <c r="L95" s="120" t="s">
        <v>240</v>
      </c>
      <c r="M95" s="130">
        <v>226.65</v>
      </c>
    </row>
    <row r="96" spans="9:13" s="108" customFormat="1">
      <c r="I96" s="116" t="s">
        <v>200</v>
      </c>
      <c r="J96" s="145" t="s">
        <v>227</v>
      </c>
      <c r="K96" s="119" t="s">
        <v>234</v>
      </c>
      <c r="L96" s="120" t="s">
        <v>241</v>
      </c>
      <c r="M96" s="130">
        <v>32</v>
      </c>
    </row>
    <row r="97" spans="7:13" s="108" customFormat="1">
      <c r="I97" s="116" t="s">
        <v>200</v>
      </c>
      <c r="J97" s="145" t="s">
        <v>228</v>
      </c>
      <c r="K97" s="119" t="s">
        <v>235</v>
      </c>
      <c r="L97" s="120" t="s">
        <v>242</v>
      </c>
      <c r="M97" s="130">
        <v>32</v>
      </c>
    </row>
    <row r="98" spans="7:13" s="108" customFormat="1">
      <c r="I98" s="116" t="s">
        <v>200</v>
      </c>
      <c r="J98" s="145" t="s">
        <v>265</v>
      </c>
      <c r="K98" s="119" t="s">
        <v>256</v>
      </c>
      <c r="L98" s="120" t="s">
        <v>274</v>
      </c>
      <c r="M98" s="130">
        <v>209</v>
      </c>
    </row>
    <row r="99" spans="7:13" s="108" customFormat="1">
      <c r="I99" s="116" t="s">
        <v>200</v>
      </c>
      <c r="J99" s="145" t="s">
        <v>266</v>
      </c>
      <c r="K99" s="119" t="s">
        <v>257</v>
      </c>
      <c r="L99" s="120" t="s">
        <v>275</v>
      </c>
      <c r="M99" s="130">
        <v>25</v>
      </c>
    </row>
    <row r="100" spans="7:13" s="108" customFormat="1">
      <c r="G100" s="109"/>
      <c r="I100" s="116" t="s">
        <v>200</v>
      </c>
      <c r="J100" s="145" t="s">
        <v>267</v>
      </c>
      <c r="K100" s="119" t="s">
        <v>258</v>
      </c>
      <c r="L100" s="120" t="s">
        <v>276</v>
      </c>
      <c r="M100" s="130">
        <v>27</v>
      </c>
    </row>
    <row r="101" spans="7:13" s="108" customFormat="1">
      <c r="G101" s="109"/>
      <c r="I101" s="116" t="s">
        <v>200</v>
      </c>
      <c r="J101" s="145" t="s">
        <v>268</v>
      </c>
      <c r="K101" s="119" t="s">
        <v>259</v>
      </c>
      <c r="L101" s="120" t="s">
        <v>277</v>
      </c>
      <c r="M101" s="130">
        <v>440</v>
      </c>
    </row>
    <row r="102" spans="7:13" s="108" customFormat="1">
      <c r="G102" s="109"/>
      <c r="I102" s="116" t="s">
        <v>200</v>
      </c>
      <c r="J102" s="145" t="s">
        <v>269</v>
      </c>
      <c r="K102" s="119" t="s">
        <v>260</v>
      </c>
      <c r="L102" s="120" t="s">
        <v>278</v>
      </c>
      <c r="M102" s="130">
        <v>484</v>
      </c>
    </row>
    <row r="103" spans="7:13" s="108" customFormat="1">
      <c r="G103" s="109"/>
      <c r="I103" s="116" t="s">
        <v>200</v>
      </c>
      <c r="J103" s="145" t="s">
        <v>229</v>
      </c>
      <c r="K103" s="119" t="s">
        <v>236</v>
      </c>
      <c r="L103" s="120" t="s">
        <v>243</v>
      </c>
      <c r="M103" s="130">
        <v>679</v>
      </c>
    </row>
    <row r="104" spans="7:13" s="108" customFormat="1">
      <c r="G104" s="109"/>
      <c r="I104" s="116" t="s">
        <v>200</v>
      </c>
      <c r="J104" s="145" t="s">
        <v>230</v>
      </c>
      <c r="K104" s="119" t="s">
        <v>237</v>
      </c>
      <c r="L104" s="120" t="s">
        <v>390</v>
      </c>
      <c r="M104" s="130">
        <v>263</v>
      </c>
    </row>
    <row r="105" spans="7:13" s="108" customFormat="1">
      <c r="G105" s="109"/>
      <c r="I105" s="116" t="s">
        <v>200</v>
      </c>
      <c r="J105" s="145" t="s">
        <v>270</v>
      </c>
      <c r="K105" s="119" t="s">
        <v>261</v>
      </c>
      <c r="L105" s="120" t="s">
        <v>389</v>
      </c>
      <c r="M105" s="130">
        <v>4.05</v>
      </c>
    </row>
    <row r="106" spans="7:13" s="108" customFormat="1">
      <c r="G106" s="109"/>
      <c r="I106" s="116" t="s">
        <v>200</v>
      </c>
      <c r="J106" s="145" t="s">
        <v>112</v>
      </c>
      <c r="K106" s="119" t="s">
        <v>164</v>
      </c>
      <c r="L106" s="120" t="s">
        <v>398</v>
      </c>
      <c r="M106" s="130">
        <v>84.38</v>
      </c>
    </row>
    <row r="107" spans="7:13" s="108" customFormat="1">
      <c r="G107" s="109"/>
      <c r="I107" s="116" t="s">
        <v>200</v>
      </c>
      <c r="J107" s="145" t="s">
        <v>271</v>
      </c>
      <c r="K107" s="119" t="s">
        <v>262</v>
      </c>
      <c r="L107" s="120" t="s">
        <v>279</v>
      </c>
      <c r="M107" s="130">
        <v>39</v>
      </c>
    </row>
    <row r="108" spans="7:13" s="108" customFormat="1">
      <c r="G108" s="109"/>
      <c r="I108" s="116" t="s">
        <v>200</v>
      </c>
      <c r="J108" s="145" t="s">
        <v>272</v>
      </c>
      <c r="K108" s="119" t="s">
        <v>263</v>
      </c>
      <c r="L108" s="120" t="s">
        <v>280</v>
      </c>
      <c r="M108" s="130">
        <v>65.61</v>
      </c>
    </row>
    <row r="109" spans="7:13" s="108" customFormat="1">
      <c r="G109" s="109"/>
      <c r="I109" s="116" t="s">
        <v>200</v>
      </c>
      <c r="J109" s="145" t="s">
        <v>273</v>
      </c>
      <c r="K109" s="119" t="s">
        <v>264</v>
      </c>
      <c r="L109" s="120" t="s">
        <v>312</v>
      </c>
      <c r="M109" s="130">
        <v>108.31</v>
      </c>
    </row>
    <row r="110" spans="7:13" s="108" customFormat="1">
      <c r="G110" s="109"/>
      <c r="I110" s="116" t="s">
        <v>200</v>
      </c>
      <c r="J110" s="145" t="s">
        <v>281</v>
      </c>
      <c r="K110" s="119" t="s">
        <v>287</v>
      </c>
      <c r="L110" s="120" t="s">
        <v>293</v>
      </c>
      <c r="M110" s="130">
        <v>135</v>
      </c>
    </row>
    <row r="111" spans="7:13" s="108" customFormat="1">
      <c r="G111" s="109"/>
      <c r="I111" s="116" t="s">
        <v>200</v>
      </c>
      <c r="J111" s="145" t="s">
        <v>282</v>
      </c>
      <c r="K111" s="119" t="s">
        <v>288</v>
      </c>
      <c r="L111" s="120" t="s">
        <v>401</v>
      </c>
      <c r="M111" s="130">
        <v>149.53</v>
      </c>
    </row>
    <row r="112" spans="7:13" s="108" customFormat="1">
      <c r="G112" s="109"/>
      <c r="I112" s="116" t="s">
        <v>200</v>
      </c>
      <c r="J112" s="145" t="s">
        <v>283</v>
      </c>
      <c r="K112" s="119" t="s">
        <v>289</v>
      </c>
      <c r="L112" s="120" t="s">
        <v>399</v>
      </c>
      <c r="M112" s="130">
        <v>107.32</v>
      </c>
    </row>
    <row r="113" spans="7:13" s="108" customFormat="1">
      <c r="G113" s="109"/>
      <c r="I113" s="116" t="s">
        <v>200</v>
      </c>
      <c r="J113" s="145" t="s">
        <v>284</v>
      </c>
      <c r="K113" s="119" t="s">
        <v>290</v>
      </c>
      <c r="L113" s="120" t="s">
        <v>400</v>
      </c>
      <c r="M113" s="130">
        <v>124.8</v>
      </c>
    </row>
    <row r="114" spans="7:13" s="108" customFormat="1">
      <c r="G114" s="109"/>
      <c r="I114" s="116" t="s">
        <v>200</v>
      </c>
      <c r="J114" s="145" t="s">
        <v>285</v>
      </c>
      <c r="K114" s="119" t="s">
        <v>291</v>
      </c>
      <c r="L114" s="120" t="s">
        <v>294</v>
      </c>
      <c r="M114" s="130">
        <v>44</v>
      </c>
    </row>
    <row r="115" spans="7:13" s="108" customFormat="1">
      <c r="G115" s="109"/>
      <c r="I115" s="116" t="s">
        <v>200</v>
      </c>
      <c r="J115" s="145" t="s">
        <v>286</v>
      </c>
      <c r="K115" s="119" t="s">
        <v>292</v>
      </c>
      <c r="L115" s="120" t="s">
        <v>295</v>
      </c>
      <c r="M115" s="130">
        <v>49</v>
      </c>
    </row>
    <row r="116" spans="7:13" s="108" customFormat="1">
      <c r="G116" s="109"/>
      <c r="I116" s="116" t="s">
        <v>200</v>
      </c>
      <c r="J116" s="145" t="s">
        <v>154</v>
      </c>
      <c r="K116" s="119" t="s">
        <v>116</v>
      </c>
      <c r="L116" s="120" t="s">
        <v>99</v>
      </c>
      <c r="M116" s="130">
        <v>2625</v>
      </c>
    </row>
    <row r="117" spans="7:13" s="108" customFormat="1">
      <c r="G117" s="109"/>
      <c r="I117" s="116" t="s">
        <v>200</v>
      </c>
      <c r="J117" s="119" t="s">
        <v>155</v>
      </c>
      <c r="K117" s="119" t="s">
        <v>117</v>
      </c>
      <c r="L117" s="120" t="s">
        <v>100</v>
      </c>
      <c r="M117" s="130">
        <v>1470</v>
      </c>
    </row>
    <row r="118" spans="7:13" s="108" customFormat="1">
      <c r="G118" s="109"/>
      <c r="I118" s="116" t="s">
        <v>200</v>
      </c>
      <c r="J118" s="119" t="s">
        <v>156</v>
      </c>
      <c r="K118" s="119" t="s">
        <v>115</v>
      </c>
      <c r="L118" s="120" t="s">
        <v>109</v>
      </c>
      <c r="M118" s="130">
        <v>525</v>
      </c>
    </row>
    <row r="119" spans="7:13" s="108" customFormat="1">
      <c r="G119" s="109"/>
      <c r="I119" s="116" t="s">
        <v>200</v>
      </c>
      <c r="J119" s="119" t="s">
        <v>157</v>
      </c>
      <c r="K119" s="119" t="s">
        <v>120</v>
      </c>
      <c r="L119" s="120" t="s">
        <v>110</v>
      </c>
      <c r="M119" s="130">
        <v>502</v>
      </c>
    </row>
    <row r="120" spans="7:13" s="108" customFormat="1">
      <c r="G120" s="109"/>
      <c r="I120" s="116" t="s">
        <v>200</v>
      </c>
      <c r="J120" s="146" t="s">
        <v>175</v>
      </c>
      <c r="K120" s="119" t="s">
        <v>181</v>
      </c>
      <c r="L120" s="120" t="s">
        <v>168</v>
      </c>
      <c r="M120" s="130">
        <v>7900</v>
      </c>
    </row>
    <row r="121" spans="7:13" s="108" customFormat="1">
      <c r="G121" s="109"/>
      <c r="I121" s="116" t="s">
        <v>200</v>
      </c>
      <c r="J121" s="146" t="s">
        <v>176</v>
      </c>
      <c r="K121" s="119" t="s">
        <v>177</v>
      </c>
      <c r="L121" s="120" t="s">
        <v>183</v>
      </c>
      <c r="M121" s="130">
        <v>3750</v>
      </c>
    </row>
    <row r="122" spans="7:13" s="108" customFormat="1">
      <c r="G122" s="109"/>
      <c r="I122" s="116" t="s">
        <v>200</v>
      </c>
      <c r="J122" s="146" t="s">
        <v>178</v>
      </c>
      <c r="K122" s="119" t="s">
        <v>182</v>
      </c>
      <c r="L122" s="120" t="s">
        <v>184</v>
      </c>
      <c r="M122" s="130">
        <v>5000</v>
      </c>
    </row>
    <row r="123" spans="7:13" s="108" customFormat="1">
      <c r="G123" s="109"/>
      <c r="I123" s="116" t="s">
        <v>200</v>
      </c>
      <c r="J123" s="146" t="s">
        <v>387</v>
      </c>
      <c r="K123" s="119" t="s">
        <v>386</v>
      </c>
      <c r="L123" s="120" t="s">
        <v>385</v>
      </c>
      <c r="M123" s="130">
        <v>950</v>
      </c>
    </row>
    <row r="124" spans="7:13" s="108" customFormat="1">
      <c r="G124" s="109"/>
      <c r="I124" s="116" t="s">
        <v>200</v>
      </c>
      <c r="J124" s="127" t="s">
        <v>310</v>
      </c>
      <c r="K124" s="127" t="s">
        <v>309</v>
      </c>
      <c r="L124" s="120" t="s">
        <v>402</v>
      </c>
      <c r="M124" s="147">
        <v>111.09</v>
      </c>
    </row>
    <row r="125" spans="7:13" s="108" customFormat="1">
      <c r="G125" s="109"/>
      <c r="I125" s="116" t="s">
        <v>61</v>
      </c>
      <c r="J125" s="119" t="s">
        <v>171</v>
      </c>
      <c r="K125" s="119" t="s">
        <v>172</v>
      </c>
      <c r="L125" s="120" t="s">
        <v>170</v>
      </c>
      <c r="M125" s="130">
        <v>2240</v>
      </c>
    </row>
    <row r="126" spans="7:13" s="108" customFormat="1">
      <c r="G126" s="109"/>
      <c r="I126" s="116" t="s">
        <v>61</v>
      </c>
      <c r="J126" s="119" t="s">
        <v>427</v>
      </c>
      <c r="K126" s="119" t="s">
        <v>412</v>
      </c>
      <c r="L126" s="120" t="s">
        <v>69</v>
      </c>
      <c r="M126" s="130">
        <v>50.86</v>
      </c>
    </row>
    <row r="127" spans="7:13" s="108" customFormat="1">
      <c r="G127" s="109"/>
      <c r="I127" s="116" t="s">
        <v>61</v>
      </c>
      <c r="J127" s="119" t="s">
        <v>428</v>
      </c>
      <c r="K127" s="119" t="s">
        <v>411</v>
      </c>
      <c r="L127" s="120" t="s">
        <v>70</v>
      </c>
      <c r="M127" s="130">
        <v>50.86</v>
      </c>
    </row>
    <row r="128" spans="7:13" s="108" customFormat="1">
      <c r="G128" s="109"/>
      <c r="I128" s="116" t="s">
        <v>61</v>
      </c>
      <c r="J128" s="119" t="s">
        <v>429</v>
      </c>
      <c r="K128" s="119" t="s">
        <v>410</v>
      </c>
      <c r="L128" s="120" t="s">
        <v>71</v>
      </c>
      <c r="M128" s="130">
        <v>50.86</v>
      </c>
    </row>
    <row r="129" spans="7:13" s="108" customFormat="1">
      <c r="G129" s="109"/>
      <c r="I129" s="116" t="s">
        <v>61</v>
      </c>
      <c r="J129" s="119" t="s">
        <v>430</v>
      </c>
      <c r="K129" s="119" t="s">
        <v>409</v>
      </c>
      <c r="L129" s="120" t="s">
        <v>72</v>
      </c>
      <c r="M129" s="130">
        <v>50.86</v>
      </c>
    </row>
    <row r="130" spans="7:13" s="108" customFormat="1">
      <c r="G130" s="109"/>
      <c r="I130" s="116" t="s">
        <v>61</v>
      </c>
      <c r="J130" s="119" t="s">
        <v>431</v>
      </c>
      <c r="K130" s="119" t="s">
        <v>408</v>
      </c>
      <c r="L130" s="120" t="s">
        <v>73</v>
      </c>
      <c r="M130" s="130">
        <v>51.9</v>
      </c>
    </row>
    <row r="131" spans="7:13" s="108" customFormat="1">
      <c r="G131" s="109"/>
      <c r="I131" s="116" t="s">
        <v>61</v>
      </c>
      <c r="J131" s="119" t="s">
        <v>432</v>
      </c>
      <c r="K131" s="119" t="s">
        <v>136</v>
      </c>
      <c r="L131" s="120" t="s">
        <v>74</v>
      </c>
      <c r="M131" s="130">
        <v>51.9</v>
      </c>
    </row>
    <row r="132" spans="7:13" s="108" customFormat="1">
      <c r="G132" s="109"/>
      <c r="I132" s="116" t="s">
        <v>61</v>
      </c>
      <c r="J132" s="119" t="s">
        <v>433</v>
      </c>
      <c r="K132" s="119" t="s">
        <v>137</v>
      </c>
      <c r="L132" s="120" t="s">
        <v>75</v>
      </c>
      <c r="M132" s="130">
        <v>51.9</v>
      </c>
    </row>
    <row r="133" spans="7:13" s="108" customFormat="1">
      <c r="G133" s="109"/>
      <c r="I133" s="116" t="s">
        <v>61</v>
      </c>
      <c r="J133" s="119" t="s">
        <v>101</v>
      </c>
      <c r="K133" s="119" t="s">
        <v>413</v>
      </c>
      <c r="L133" s="120" t="s">
        <v>76</v>
      </c>
      <c r="M133" s="130">
        <v>50.86</v>
      </c>
    </row>
    <row r="134" spans="7:13" s="108" customFormat="1">
      <c r="G134" s="109"/>
      <c r="I134" s="116" t="s">
        <v>61</v>
      </c>
      <c r="J134" s="119" t="s">
        <v>104</v>
      </c>
      <c r="K134" s="119" t="s">
        <v>417</v>
      </c>
      <c r="L134" s="120" t="s">
        <v>77</v>
      </c>
      <c r="M134" s="130">
        <v>50.86</v>
      </c>
    </row>
    <row r="135" spans="7:13" s="108" customFormat="1">
      <c r="G135" s="109"/>
      <c r="I135" s="116" t="s">
        <v>61</v>
      </c>
      <c r="J135" s="119" t="s">
        <v>103</v>
      </c>
      <c r="K135" s="119" t="s">
        <v>416</v>
      </c>
      <c r="L135" s="120" t="s">
        <v>78</v>
      </c>
      <c r="M135" s="130">
        <v>50.86</v>
      </c>
    </row>
    <row r="136" spans="7:13" s="108" customFormat="1">
      <c r="G136" s="109"/>
      <c r="I136" s="116" t="s">
        <v>61</v>
      </c>
      <c r="J136" s="119" t="s">
        <v>105</v>
      </c>
      <c r="K136" s="119" t="s">
        <v>415</v>
      </c>
      <c r="L136" s="120" t="s">
        <v>79</v>
      </c>
      <c r="M136" s="130">
        <v>50.86</v>
      </c>
    </row>
    <row r="137" spans="7:13" s="108" customFormat="1">
      <c r="G137" s="109"/>
      <c r="I137" s="116" t="s">
        <v>61</v>
      </c>
      <c r="J137" s="119" t="s">
        <v>106</v>
      </c>
      <c r="K137" s="119" t="s">
        <v>414</v>
      </c>
      <c r="L137" s="120" t="s">
        <v>80</v>
      </c>
      <c r="M137" s="130">
        <v>50.86</v>
      </c>
    </row>
    <row r="138" spans="7:13" s="108" customFormat="1">
      <c r="G138" s="109"/>
      <c r="I138" s="116" t="s">
        <v>61</v>
      </c>
      <c r="J138" s="119" t="s">
        <v>107</v>
      </c>
      <c r="K138" s="119" t="s">
        <v>138</v>
      </c>
      <c r="L138" s="120" t="s">
        <v>81</v>
      </c>
      <c r="M138" s="130">
        <v>50.86</v>
      </c>
    </row>
    <row r="139" spans="7:13" s="108" customFormat="1">
      <c r="G139" s="109"/>
      <c r="I139" s="116" t="s">
        <v>61</v>
      </c>
      <c r="J139" s="119" t="s">
        <v>102</v>
      </c>
      <c r="K139" s="119" t="s">
        <v>139</v>
      </c>
      <c r="L139" s="120" t="s">
        <v>82</v>
      </c>
      <c r="M139" s="130">
        <v>51.9</v>
      </c>
    </row>
    <row r="140" spans="7:13" s="108" customFormat="1">
      <c r="G140" s="109"/>
      <c r="I140" s="116" t="s">
        <v>61</v>
      </c>
      <c r="J140" s="119" t="s">
        <v>434</v>
      </c>
      <c r="K140" s="119" t="s">
        <v>140</v>
      </c>
      <c r="L140" s="120" t="s">
        <v>83</v>
      </c>
      <c r="M140" s="130">
        <v>50.86</v>
      </c>
    </row>
    <row r="141" spans="7:13" s="108" customFormat="1">
      <c r="G141" s="109"/>
      <c r="I141" s="116" t="s">
        <v>61</v>
      </c>
      <c r="J141" s="119" t="s">
        <v>435</v>
      </c>
      <c r="K141" s="119" t="s">
        <v>141</v>
      </c>
      <c r="L141" s="120" t="s">
        <v>113</v>
      </c>
      <c r="M141" s="130">
        <v>50.86</v>
      </c>
    </row>
    <row r="142" spans="7:13" s="108" customFormat="1">
      <c r="G142" s="109"/>
      <c r="I142" s="116" t="s">
        <v>61</v>
      </c>
      <c r="J142" s="119" t="s">
        <v>436</v>
      </c>
      <c r="K142" s="119" t="s">
        <v>142</v>
      </c>
      <c r="L142" s="120" t="s">
        <v>84</v>
      </c>
      <c r="M142" s="130">
        <v>50.86</v>
      </c>
    </row>
    <row r="143" spans="7:13" s="108" customFormat="1">
      <c r="G143" s="109"/>
      <c r="I143" s="116" t="s">
        <v>61</v>
      </c>
      <c r="J143" s="119" t="s">
        <v>437</v>
      </c>
      <c r="K143" s="119" t="s">
        <v>143</v>
      </c>
      <c r="L143" s="120" t="s">
        <v>85</v>
      </c>
      <c r="M143" s="130">
        <v>50.86</v>
      </c>
    </row>
    <row r="144" spans="7:13" s="108" customFormat="1">
      <c r="G144" s="109"/>
      <c r="I144" s="108" t="s">
        <v>61</v>
      </c>
      <c r="J144" s="119" t="s">
        <v>438</v>
      </c>
      <c r="K144" s="119" t="s">
        <v>144</v>
      </c>
      <c r="L144" s="120" t="s">
        <v>86</v>
      </c>
      <c r="M144" s="130">
        <v>50.86</v>
      </c>
    </row>
    <row r="145" spans="7:14" s="108" customFormat="1">
      <c r="G145" s="109"/>
      <c r="I145" s="108" t="s">
        <v>61</v>
      </c>
      <c r="J145" s="119" t="s">
        <v>439</v>
      </c>
      <c r="K145" s="119" t="s">
        <v>145</v>
      </c>
      <c r="L145" s="120" t="s">
        <v>87</v>
      </c>
      <c r="M145" s="130">
        <v>51.9</v>
      </c>
    </row>
    <row r="146" spans="7:14" s="108" customFormat="1">
      <c r="G146" s="109"/>
      <c r="I146" s="116" t="s">
        <v>61</v>
      </c>
      <c r="J146" s="119" t="s">
        <v>440</v>
      </c>
      <c r="K146" s="119" t="s">
        <v>146</v>
      </c>
      <c r="L146" s="120" t="s">
        <v>88</v>
      </c>
      <c r="M146" s="130">
        <v>51.9</v>
      </c>
    </row>
    <row r="147" spans="7:14" s="108" customFormat="1">
      <c r="G147" s="109"/>
      <c r="I147" s="116" t="s">
        <v>61</v>
      </c>
      <c r="J147" s="108" t="s">
        <v>126</v>
      </c>
      <c r="K147" s="119" t="s">
        <v>89</v>
      </c>
      <c r="L147" s="120" t="s">
        <v>388</v>
      </c>
      <c r="M147" s="130">
        <v>29.22</v>
      </c>
    </row>
    <row r="148" spans="7:14" s="108" customFormat="1">
      <c r="G148" s="109"/>
      <c r="I148" s="116" t="s">
        <v>61</v>
      </c>
      <c r="J148" s="119" t="s">
        <v>127</v>
      </c>
      <c r="K148" s="119" t="s">
        <v>90</v>
      </c>
      <c r="L148" s="120" t="s">
        <v>403</v>
      </c>
      <c r="M148" s="130">
        <v>28.08</v>
      </c>
    </row>
    <row r="149" spans="7:14" s="108" customFormat="1">
      <c r="G149" s="109"/>
      <c r="I149" s="116" t="s">
        <v>61</v>
      </c>
      <c r="J149" s="119" t="s">
        <v>128</v>
      </c>
      <c r="K149" s="119" t="s">
        <v>91</v>
      </c>
      <c r="L149" s="120" t="s">
        <v>404</v>
      </c>
      <c r="M149" s="130">
        <v>31.52</v>
      </c>
    </row>
    <row r="150" spans="7:14" s="108" customFormat="1">
      <c r="G150" s="109"/>
      <c r="I150" s="116" t="s">
        <v>61</v>
      </c>
      <c r="J150" s="119" t="s">
        <v>129</v>
      </c>
      <c r="K150" s="119" t="s">
        <v>92</v>
      </c>
      <c r="L150" s="120" t="s">
        <v>405</v>
      </c>
      <c r="M150" s="130">
        <v>33.61</v>
      </c>
      <c r="N150" s="129"/>
    </row>
    <row r="151" spans="7:14" s="108" customFormat="1">
      <c r="G151" s="109"/>
      <c r="I151" s="116" t="s">
        <v>61</v>
      </c>
      <c r="J151" s="119" t="s">
        <v>214</v>
      </c>
      <c r="K151" s="119" t="s">
        <v>419</v>
      </c>
      <c r="L151" s="120" t="s">
        <v>391</v>
      </c>
      <c r="M151" s="126">
        <v>1.76</v>
      </c>
      <c r="N151" s="129"/>
    </row>
    <row r="152" spans="7:14" s="108" customFormat="1">
      <c r="G152" s="109"/>
      <c r="I152" s="116" t="s">
        <v>61</v>
      </c>
      <c r="J152" s="119" t="s">
        <v>213</v>
      </c>
      <c r="K152" s="141" t="s">
        <v>212</v>
      </c>
      <c r="L152" s="120" t="s">
        <v>406</v>
      </c>
      <c r="M152" s="130">
        <v>264.2</v>
      </c>
      <c r="N152" s="129"/>
    </row>
    <row r="153" spans="7:14" s="108" customFormat="1">
      <c r="G153" s="109"/>
      <c r="I153" s="116" t="s">
        <v>61</v>
      </c>
      <c r="J153" s="119" t="s">
        <v>156</v>
      </c>
      <c r="K153" s="119" t="s">
        <v>115</v>
      </c>
      <c r="L153" s="120" t="s">
        <v>109</v>
      </c>
      <c r="M153" s="130">
        <v>525</v>
      </c>
    </row>
    <row r="154" spans="7:14" s="108" customFormat="1">
      <c r="G154" s="109"/>
      <c r="I154" s="116" t="s">
        <v>61</v>
      </c>
      <c r="J154" s="119" t="s">
        <v>157</v>
      </c>
      <c r="K154" s="119" t="s">
        <v>120</v>
      </c>
      <c r="L154" s="120" t="s">
        <v>110</v>
      </c>
      <c r="M154" s="130">
        <v>502</v>
      </c>
    </row>
    <row r="155" spans="7:14" s="108" customFormat="1">
      <c r="G155" s="109"/>
      <c r="I155" s="116" t="s">
        <v>61</v>
      </c>
      <c r="J155" s="145" t="s">
        <v>441</v>
      </c>
      <c r="K155" s="119" t="s">
        <v>231</v>
      </c>
      <c r="L155" s="120" t="s">
        <v>238</v>
      </c>
      <c r="M155" s="130">
        <v>270.64</v>
      </c>
    </row>
    <row r="156" spans="7:14" s="108" customFormat="1">
      <c r="G156" s="109"/>
      <c r="I156" s="116" t="s">
        <v>61</v>
      </c>
      <c r="J156" s="145" t="s">
        <v>225</v>
      </c>
      <c r="K156" s="119" t="s">
        <v>232</v>
      </c>
      <c r="L156" s="120" t="s">
        <v>239</v>
      </c>
      <c r="M156" s="130">
        <v>226.65</v>
      </c>
    </row>
    <row r="157" spans="7:14" s="108" customFormat="1">
      <c r="G157" s="109"/>
      <c r="I157" s="116" t="s">
        <v>61</v>
      </c>
      <c r="J157" s="145" t="s">
        <v>226</v>
      </c>
      <c r="K157" s="119" t="s">
        <v>233</v>
      </c>
      <c r="L157" s="120" t="s">
        <v>240</v>
      </c>
      <c r="M157" s="130">
        <v>226.65</v>
      </c>
    </row>
    <row r="158" spans="7:14" s="108" customFormat="1">
      <c r="G158" s="109"/>
      <c r="I158" s="116" t="s">
        <v>61</v>
      </c>
      <c r="J158" s="145" t="s">
        <v>227</v>
      </c>
      <c r="K158" s="119" t="s">
        <v>234</v>
      </c>
      <c r="L158" s="120" t="s">
        <v>241</v>
      </c>
      <c r="M158" s="130">
        <v>32</v>
      </c>
    </row>
    <row r="159" spans="7:14" s="108" customFormat="1">
      <c r="G159" s="109"/>
      <c r="I159" s="116" t="s">
        <v>61</v>
      </c>
      <c r="J159" s="145" t="s">
        <v>228</v>
      </c>
      <c r="K159" s="119" t="s">
        <v>235</v>
      </c>
      <c r="L159" s="120" t="s">
        <v>242</v>
      </c>
      <c r="M159" s="130">
        <v>32</v>
      </c>
    </row>
    <row r="160" spans="7:14" s="108" customFormat="1">
      <c r="G160" s="109"/>
      <c r="I160" s="116" t="s">
        <v>61</v>
      </c>
      <c r="J160" s="145" t="s">
        <v>265</v>
      </c>
      <c r="K160" s="119" t="s">
        <v>256</v>
      </c>
      <c r="L160" s="120" t="s">
        <v>274</v>
      </c>
      <c r="M160" s="130">
        <v>209</v>
      </c>
    </row>
    <row r="161" spans="7:13" s="108" customFormat="1">
      <c r="G161" s="109"/>
      <c r="I161" s="116" t="s">
        <v>61</v>
      </c>
      <c r="J161" s="145" t="s">
        <v>266</v>
      </c>
      <c r="K161" s="119" t="s">
        <v>257</v>
      </c>
      <c r="L161" s="120" t="s">
        <v>275</v>
      </c>
      <c r="M161" s="130">
        <v>25</v>
      </c>
    </row>
    <row r="162" spans="7:13" s="108" customFormat="1">
      <c r="G162" s="109"/>
      <c r="I162" s="116" t="s">
        <v>61</v>
      </c>
      <c r="J162" s="145" t="s">
        <v>267</v>
      </c>
      <c r="K162" s="119" t="s">
        <v>258</v>
      </c>
      <c r="L162" s="120" t="s">
        <v>276</v>
      </c>
      <c r="M162" s="130">
        <v>27</v>
      </c>
    </row>
    <row r="163" spans="7:13" s="108" customFormat="1">
      <c r="G163" s="109"/>
      <c r="I163" s="116" t="s">
        <v>61</v>
      </c>
      <c r="J163" s="145" t="s">
        <v>268</v>
      </c>
      <c r="K163" s="119" t="s">
        <v>259</v>
      </c>
      <c r="L163" s="120" t="s">
        <v>277</v>
      </c>
      <c r="M163" s="130">
        <v>440</v>
      </c>
    </row>
    <row r="164" spans="7:13" s="108" customFormat="1">
      <c r="G164" s="109"/>
      <c r="I164" s="116" t="s">
        <v>61</v>
      </c>
      <c r="J164" s="145" t="s">
        <v>269</v>
      </c>
      <c r="K164" s="119" t="s">
        <v>260</v>
      </c>
      <c r="L164" s="120" t="s">
        <v>278</v>
      </c>
      <c r="M164" s="130">
        <v>484</v>
      </c>
    </row>
    <row r="165" spans="7:13" s="108" customFormat="1">
      <c r="G165" s="109"/>
      <c r="I165" s="116" t="s">
        <v>61</v>
      </c>
      <c r="J165" s="145" t="s">
        <v>229</v>
      </c>
      <c r="K165" s="119" t="s">
        <v>236</v>
      </c>
      <c r="L165" s="120" t="s">
        <v>243</v>
      </c>
      <c r="M165" s="130">
        <v>679</v>
      </c>
    </row>
    <row r="166" spans="7:13" s="108" customFormat="1">
      <c r="G166" s="109"/>
      <c r="I166" s="116" t="s">
        <v>61</v>
      </c>
      <c r="J166" s="145" t="s">
        <v>230</v>
      </c>
      <c r="K166" s="119" t="s">
        <v>237</v>
      </c>
      <c r="L166" s="120" t="s">
        <v>390</v>
      </c>
      <c r="M166" s="130">
        <v>263</v>
      </c>
    </row>
    <row r="167" spans="7:13" s="108" customFormat="1">
      <c r="G167" s="109"/>
      <c r="I167" s="116" t="s">
        <v>61</v>
      </c>
      <c r="J167" s="145" t="s">
        <v>281</v>
      </c>
      <c r="K167" s="119" t="s">
        <v>287</v>
      </c>
      <c r="L167" s="120" t="s">
        <v>293</v>
      </c>
      <c r="M167" s="130">
        <v>135</v>
      </c>
    </row>
    <row r="168" spans="7:13" s="108" customFormat="1">
      <c r="G168" s="109"/>
      <c r="I168" s="116" t="s">
        <v>61</v>
      </c>
      <c r="J168" s="145" t="s">
        <v>282</v>
      </c>
      <c r="K168" s="119" t="s">
        <v>288</v>
      </c>
      <c r="L168" s="120" t="s">
        <v>401</v>
      </c>
      <c r="M168" s="130">
        <v>149.53</v>
      </c>
    </row>
    <row r="169" spans="7:13" s="108" customFormat="1">
      <c r="G169" s="109"/>
      <c r="I169" s="116" t="s">
        <v>61</v>
      </c>
      <c r="J169" s="145" t="s">
        <v>283</v>
      </c>
      <c r="K169" s="119" t="s">
        <v>289</v>
      </c>
      <c r="L169" s="120" t="s">
        <v>399</v>
      </c>
      <c r="M169" s="130">
        <v>107.32</v>
      </c>
    </row>
    <row r="170" spans="7:13" s="108" customFormat="1">
      <c r="G170" s="109"/>
      <c r="I170" s="116" t="s">
        <v>61</v>
      </c>
      <c r="J170" s="145" t="s">
        <v>284</v>
      </c>
      <c r="K170" s="119" t="s">
        <v>290</v>
      </c>
      <c r="L170" s="120" t="s">
        <v>400</v>
      </c>
      <c r="M170" s="130">
        <v>124.8</v>
      </c>
    </row>
    <row r="171" spans="7:13" s="108" customFormat="1">
      <c r="G171" s="109"/>
      <c r="I171" s="142" t="s">
        <v>61</v>
      </c>
      <c r="J171" s="119" t="s">
        <v>285</v>
      </c>
      <c r="K171" s="119" t="s">
        <v>291</v>
      </c>
      <c r="L171" s="120" t="s">
        <v>294</v>
      </c>
      <c r="M171" s="130">
        <v>44</v>
      </c>
    </row>
    <row r="172" spans="7:13" s="108" customFormat="1">
      <c r="G172" s="109"/>
      <c r="I172" s="116" t="s">
        <v>61</v>
      </c>
      <c r="J172" s="145" t="s">
        <v>286</v>
      </c>
      <c r="K172" s="119" t="s">
        <v>292</v>
      </c>
      <c r="L172" s="120" t="s">
        <v>295</v>
      </c>
      <c r="M172" s="130">
        <v>49</v>
      </c>
    </row>
    <row r="173" spans="7:13" s="108" customFormat="1">
      <c r="G173" s="109"/>
      <c r="I173" s="116" t="s">
        <v>61</v>
      </c>
      <c r="J173" s="146" t="s">
        <v>179</v>
      </c>
      <c r="K173" s="119" t="s">
        <v>180</v>
      </c>
      <c r="L173" s="120" t="s">
        <v>185</v>
      </c>
      <c r="M173" s="130">
        <v>6100</v>
      </c>
    </row>
    <row r="174" spans="7:13" s="108" customFormat="1">
      <c r="G174" s="109"/>
      <c r="I174" s="116" t="s">
        <v>61</v>
      </c>
      <c r="J174" s="127" t="s">
        <v>310</v>
      </c>
      <c r="K174" s="127" t="s">
        <v>309</v>
      </c>
      <c r="L174" s="120" t="s">
        <v>402</v>
      </c>
      <c r="M174" s="147">
        <v>111.09</v>
      </c>
    </row>
    <row r="175" spans="7:13" s="108" customFormat="1">
      <c r="G175" s="109"/>
      <c r="I175" s="116" t="s">
        <v>201</v>
      </c>
      <c r="J175" s="108" t="s">
        <v>334</v>
      </c>
      <c r="K175" s="119" t="s">
        <v>335</v>
      </c>
      <c r="L175" s="120" t="s">
        <v>407</v>
      </c>
      <c r="M175" s="126">
        <v>3150</v>
      </c>
    </row>
    <row r="176" spans="7:13" s="108" customFormat="1">
      <c r="G176" s="109"/>
      <c r="I176" s="116" t="s">
        <v>201</v>
      </c>
      <c r="J176" s="127" t="s">
        <v>310</v>
      </c>
      <c r="K176" s="127" t="s">
        <v>309</v>
      </c>
      <c r="L176" s="120" t="s">
        <v>402</v>
      </c>
      <c r="M176" s="147">
        <v>111.09</v>
      </c>
    </row>
    <row r="177" spans="7:13" s="108" customFormat="1">
      <c r="G177" s="109"/>
      <c r="I177" s="116" t="s">
        <v>201</v>
      </c>
      <c r="J177" s="131" t="s">
        <v>366</v>
      </c>
      <c r="K177" s="132" t="s">
        <v>367</v>
      </c>
      <c r="L177" s="120"/>
      <c r="M177" s="147"/>
    </row>
    <row r="178" spans="7:13" s="108" customFormat="1">
      <c r="G178" s="109"/>
      <c r="I178" s="116" t="s">
        <v>201</v>
      </c>
      <c r="J178" s="119" t="s">
        <v>202</v>
      </c>
      <c r="K178" s="119" t="s">
        <v>418</v>
      </c>
      <c r="L178" s="120" t="s">
        <v>207</v>
      </c>
      <c r="M178" s="147">
        <v>1476</v>
      </c>
    </row>
    <row r="179" spans="7:13" s="108" customFormat="1">
      <c r="G179" s="109"/>
      <c r="I179" s="116" t="s">
        <v>201</v>
      </c>
      <c r="J179" s="108" t="s">
        <v>345</v>
      </c>
      <c r="K179" s="119" t="s">
        <v>346</v>
      </c>
      <c r="L179" s="120" t="s">
        <v>208</v>
      </c>
      <c r="M179" s="126">
        <v>3749</v>
      </c>
    </row>
    <row r="180" spans="7:13" s="108" customFormat="1">
      <c r="G180" s="109"/>
      <c r="I180" s="116" t="s">
        <v>201</v>
      </c>
      <c r="J180" s="134" t="s">
        <v>442</v>
      </c>
      <c r="K180" s="134" t="s">
        <v>368</v>
      </c>
      <c r="L180" s="135"/>
      <c r="M180" s="111"/>
    </row>
    <row r="181" spans="7:13" s="108" customFormat="1">
      <c r="G181" s="109"/>
      <c r="I181" s="116" t="s">
        <v>201</v>
      </c>
      <c r="J181" s="127" t="s">
        <v>313</v>
      </c>
      <c r="K181" s="127" t="s">
        <v>412</v>
      </c>
      <c r="L181" s="120" t="s">
        <v>69</v>
      </c>
      <c r="M181" s="147">
        <v>50.86</v>
      </c>
    </row>
    <row r="182" spans="7:13" s="108" customFormat="1">
      <c r="G182" s="109"/>
      <c r="I182" s="116" t="s">
        <v>201</v>
      </c>
      <c r="J182" s="108" t="s">
        <v>314</v>
      </c>
      <c r="K182" s="108" t="s">
        <v>411</v>
      </c>
      <c r="L182" s="135" t="s">
        <v>70</v>
      </c>
      <c r="M182" s="111">
        <v>50.86</v>
      </c>
    </row>
    <row r="183" spans="7:13" s="108" customFormat="1">
      <c r="G183" s="109"/>
      <c r="I183" s="116" t="s">
        <v>201</v>
      </c>
      <c r="J183" s="108" t="s">
        <v>315</v>
      </c>
      <c r="K183" s="108" t="s">
        <v>410</v>
      </c>
      <c r="L183" s="135" t="s">
        <v>71</v>
      </c>
      <c r="M183" s="111">
        <v>50.86</v>
      </c>
    </row>
    <row r="184" spans="7:13" s="108" customFormat="1">
      <c r="G184" s="109"/>
      <c r="I184" s="116" t="s">
        <v>201</v>
      </c>
      <c r="J184" s="127" t="s">
        <v>316</v>
      </c>
      <c r="K184" s="127" t="s">
        <v>409</v>
      </c>
      <c r="L184" s="120" t="s">
        <v>72</v>
      </c>
      <c r="M184" s="147">
        <v>50.86</v>
      </c>
    </row>
    <row r="185" spans="7:13" s="108" customFormat="1">
      <c r="G185" s="109"/>
      <c r="I185" s="116" t="s">
        <v>201</v>
      </c>
      <c r="J185" s="108" t="s">
        <v>317</v>
      </c>
      <c r="K185" s="108" t="s">
        <v>408</v>
      </c>
      <c r="L185" s="135" t="s">
        <v>73</v>
      </c>
      <c r="M185" s="111">
        <v>51.9</v>
      </c>
    </row>
    <row r="186" spans="7:13" s="108" customFormat="1">
      <c r="G186" s="109"/>
      <c r="I186" s="116" t="s">
        <v>201</v>
      </c>
      <c r="J186" s="108" t="s">
        <v>318</v>
      </c>
      <c r="K186" s="108" t="s">
        <v>136</v>
      </c>
      <c r="L186" s="135" t="s">
        <v>74</v>
      </c>
      <c r="M186" s="111">
        <v>51.9</v>
      </c>
    </row>
    <row r="187" spans="7:13" s="108" customFormat="1">
      <c r="G187" s="109"/>
      <c r="I187" s="116" t="s">
        <v>201</v>
      </c>
      <c r="J187" s="108" t="s">
        <v>319</v>
      </c>
      <c r="K187" s="108" t="s">
        <v>137</v>
      </c>
      <c r="L187" s="135" t="s">
        <v>75</v>
      </c>
      <c r="M187" s="111">
        <v>51.9</v>
      </c>
    </row>
    <row r="188" spans="7:13" s="108" customFormat="1">
      <c r="G188" s="109"/>
      <c r="I188" s="116" t="s">
        <v>201</v>
      </c>
      <c r="J188" s="134" t="s">
        <v>369</v>
      </c>
      <c r="K188" s="134" t="s">
        <v>370</v>
      </c>
      <c r="L188" s="114"/>
      <c r="M188" s="136"/>
    </row>
    <row r="189" spans="7:13" s="108" customFormat="1">
      <c r="G189" s="109"/>
      <c r="I189" s="116" t="s">
        <v>201</v>
      </c>
      <c r="J189" s="108" t="s">
        <v>320</v>
      </c>
      <c r="K189" s="108" t="s">
        <v>413</v>
      </c>
      <c r="L189" s="135" t="s">
        <v>76</v>
      </c>
      <c r="M189" s="111">
        <v>50.86</v>
      </c>
    </row>
    <row r="190" spans="7:13" s="108" customFormat="1">
      <c r="G190" s="109"/>
      <c r="I190" s="116" t="s">
        <v>201</v>
      </c>
      <c r="J190" s="108" t="s">
        <v>314</v>
      </c>
      <c r="K190" s="108" t="s">
        <v>417</v>
      </c>
      <c r="L190" s="135" t="s">
        <v>77</v>
      </c>
      <c r="M190" s="111">
        <v>50.86</v>
      </c>
    </row>
    <row r="191" spans="7:13" s="108" customFormat="1">
      <c r="G191" s="109"/>
      <c r="I191" s="116" t="s">
        <v>201</v>
      </c>
      <c r="J191" s="119" t="s">
        <v>315</v>
      </c>
      <c r="K191" s="119" t="s">
        <v>416</v>
      </c>
      <c r="L191" s="120" t="s">
        <v>78</v>
      </c>
      <c r="M191" s="147">
        <v>50.86</v>
      </c>
    </row>
    <row r="192" spans="7:13" s="108" customFormat="1">
      <c r="G192" s="109"/>
      <c r="I192" s="116" t="s">
        <v>201</v>
      </c>
      <c r="J192" s="119" t="s">
        <v>316</v>
      </c>
      <c r="K192" s="119" t="s">
        <v>415</v>
      </c>
      <c r="L192" s="120" t="s">
        <v>79</v>
      </c>
      <c r="M192" s="147">
        <v>50.86</v>
      </c>
    </row>
    <row r="193" spans="7:13" s="108" customFormat="1">
      <c r="G193" s="109"/>
      <c r="I193" s="116" t="s">
        <v>201</v>
      </c>
      <c r="J193" s="119" t="s">
        <v>317</v>
      </c>
      <c r="K193" s="119" t="s">
        <v>414</v>
      </c>
      <c r="L193" s="120" t="s">
        <v>80</v>
      </c>
      <c r="M193" s="147">
        <v>50.86</v>
      </c>
    </row>
    <row r="194" spans="7:13" s="108" customFormat="1">
      <c r="G194" s="109"/>
      <c r="I194" s="116" t="s">
        <v>201</v>
      </c>
      <c r="J194" s="119" t="s">
        <v>318</v>
      </c>
      <c r="K194" s="119" t="s">
        <v>138</v>
      </c>
      <c r="L194" s="120" t="s">
        <v>81</v>
      </c>
      <c r="M194" s="147">
        <v>50.86</v>
      </c>
    </row>
    <row r="195" spans="7:13" s="108" customFormat="1">
      <c r="G195" s="109"/>
      <c r="I195" s="116" t="s">
        <v>201</v>
      </c>
      <c r="J195" s="119" t="s">
        <v>319</v>
      </c>
      <c r="K195" s="119" t="s">
        <v>139</v>
      </c>
      <c r="L195" s="120" t="s">
        <v>82</v>
      </c>
      <c r="M195" s="147">
        <v>51.9</v>
      </c>
    </row>
    <row r="196" spans="7:13" s="108" customFormat="1">
      <c r="G196" s="109"/>
      <c r="I196" s="116" t="s">
        <v>201</v>
      </c>
      <c r="J196" s="132" t="s">
        <v>443</v>
      </c>
      <c r="K196" s="132" t="s">
        <v>372</v>
      </c>
      <c r="L196" s="120"/>
      <c r="M196" s="147"/>
    </row>
    <row r="197" spans="7:13" s="108" customFormat="1">
      <c r="G197" s="109"/>
      <c r="I197" s="116" t="s">
        <v>201</v>
      </c>
      <c r="J197" s="119" t="s">
        <v>320</v>
      </c>
      <c r="K197" s="119" t="s">
        <v>140</v>
      </c>
      <c r="L197" s="120" t="s">
        <v>83</v>
      </c>
      <c r="M197" s="147">
        <v>50.86</v>
      </c>
    </row>
    <row r="198" spans="7:13" s="108" customFormat="1">
      <c r="G198" s="109"/>
      <c r="I198" s="116" t="s">
        <v>201</v>
      </c>
      <c r="J198" s="119" t="s">
        <v>314</v>
      </c>
      <c r="K198" s="119" t="s">
        <v>141</v>
      </c>
      <c r="L198" s="120" t="s">
        <v>113</v>
      </c>
      <c r="M198" s="147">
        <v>50.86</v>
      </c>
    </row>
    <row r="199" spans="7:13" s="108" customFormat="1">
      <c r="G199" s="109"/>
      <c r="I199" s="116" t="s">
        <v>201</v>
      </c>
      <c r="J199" s="108" t="s">
        <v>315</v>
      </c>
      <c r="K199" s="119" t="s">
        <v>142</v>
      </c>
      <c r="L199" s="120" t="s">
        <v>84</v>
      </c>
      <c r="M199" s="147">
        <v>50.86</v>
      </c>
    </row>
    <row r="200" spans="7:13" s="108" customFormat="1">
      <c r="G200" s="109"/>
      <c r="I200" s="116" t="s">
        <v>201</v>
      </c>
      <c r="J200" s="119" t="s">
        <v>316</v>
      </c>
      <c r="K200" s="119" t="s">
        <v>143</v>
      </c>
      <c r="L200" s="120" t="s">
        <v>85</v>
      </c>
      <c r="M200" s="147">
        <v>50.86</v>
      </c>
    </row>
    <row r="201" spans="7:13" s="108" customFormat="1">
      <c r="G201" s="109"/>
      <c r="I201" s="116" t="s">
        <v>201</v>
      </c>
      <c r="J201" s="119" t="s">
        <v>317</v>
      </c>
      <c r="K201" s="119" t="s">
        <v>144</v>
      </c>
      <c r="L201" s="120" t="s">
        <v>86</v>
      </c>
      <c r="M201" s="147">
        <v>50.86</v>
      </c>
    </row>
    <row r="202" spans="7:13" s="108" customFormat="1">
      <c r="G202" s="109"/>
      <c r="I202" s="116" t="s">
        <v>201</v>
      </c>
      <c r="J202" s="108" t="s">
        <v>318</v>
      </c>
      <c r="K202" s="119" t="s">
        <v>145</v>
      </c>
      <c r="L202" s="120" t="s">
        <v>87</v>
      </c>
      <c r="M202" s="147">
        <v>51.9</v>
      </c>
    </row>
    <row r="203" spans="7:13" s="108" customFormat="1">
      <c r="G203" s="109"/>
      <c r="I203" s="116" t="s">
        <v>201</v>
      </c>
      <c r="J203" s="108" t="s">
        <v>319</v>
      </c>
      <c r="K203" s="119" t="s">
        <v>146</v>
      </c>
      <c r="L203" s="120" t="s">
        <v>88</v>
      </c>
      <c r="M203" s="147">
        <v>51.9</v>
      </c>
    </row>
    <row r="204" spans="7:13" s="108" customFormat="1">
      <c r="G204" s="109"/>
      <c r="I204" s="116" t="s">
        <v>201</v>
      </c>
      <c r="J204" s="134" t="s">
        <v>371</v>
      </c>
      <c r="K204" s="132" t="s">
        <v>373</v>
      </c>
      <c r="L204" s="120"/>
      <c r="M204" s="147"/>
    </row>
    <row r="205" spans="7:13" s="108" customFormat="1">
      <c r="G205" s="109"/>
      <c r="I205" s="116" t="s">
        <v>201</v>
      </c>
      <c r="J205" s="108" t="s">
        <v>126</v>
      </c>
      <c r="K205" s="119" t="s">
        <v>89</v>
      </c>
      <c r="L205" s="120" t="s">
        <v>388</v>
      </c>
      <c r="M205" s="147">
        <v>29.22</v>
      </c>
    </row>
    <row r="206" spans="7:13" s="108" customFormat="1">
      <c r="G206" s="109"/>
      <c r="I206" s="116" t="s">
        <v>201</v>
      </c>
      <c r="J206" s="108" t="s">
        <v>127</v>
      </c>
      <c r="K206" s="119" t="s">
        <v>90</v>
      </c>
      <c r="L206" s="120" t="s">
        <v>403</v>
      </c>
      <c r="M206" s="147">
        <v>28.08</v>
      </c>
    </row>
    <row r="207" spans="7:13" s="108" customFormat="1">
      <c r="G207" s="109"/>
      <c r="I207" s="116" t="s">
        <v>201</v>
      </c>
      <c r="J207" s="108" t="s">
        <v>128</v>
      </c>
      <c r="K207" s="119" t="s">
        <v>91</v>
      </c>
      <c r="L207" s="120" t="s">
        <v>404</v>
      </c>
      <c r="M207" s="130">
        <v>31.52</v>
      </c>
    </row>
    <row r="208" spans="7:13" s="108" customFormat="1">
      <c r="G208" s="109"/>
      <c r="I208" s="116" t="s">
        <v>201</v>
      </c>
      <c r="J208" s="108" t="s">
        <v>321</v>
      </c>
      <c r="K208" s="145" t="s">
        <v>419</v>
      </c>
      <c r="L208" s="120" t="s">
        <v>391</v>
      </c>
      <c r="M208" s="126">
        <v>1.76</v>
      </c>
    </row>
    <row r="209" spans="7:13" s="108" customFormat="1">
      <c r="G209" s="109"/>
      <c r="I209" s="116" t="s">
        <v>201</v>
      </c>
      <c r="J209" s="108" t="s">
        <v>213</v>
      </c>
      <c r="K209" s="119" t="s">
        <v>212</v>
      </c>
      <c r="L209" s="120" t="s">
        <v>406</v>
      </c>
      <c r="M209" s="126">
        <v>264.2</v>
      </c>
    </row>
    <row r="210" spans="7:13" s="108" customFormat="1">
      <c r="G210" s="109"/>
      <c r="I210" s="116" t="s">
        <v>201</v>
      </c>
      <c r="J210" s="134" t="s">
        <v>374</v>
      </c>
      <c r="K210" s="132" t="s">
        <v>377</v>
      </c>
      <c r="L210" s="120"/>
      <c r="M210" s="126"/>
    </row>
    <row r="211" spans="7:13" s="108" customFormat="1">
      <c r="G211" s="109"/>
      <c r="I211" s="116" t="s">
        <v>201</v>
      </c>
      <c r="J211" s="108" t="s">
        <v>322</v>
      </c>
      <c r="K211" s="119" t="s">
        <v>323</v>
      </c>
      <c r="L211" s="120" t="s">
        <v>395</v>
      </c>
      <c r="M211" s="126">
        <v>197</v>
      </c>
    </row>
    <row r="212" spans="7:13" s="108" customFormat="1">
      <c r="G212" s="109"/>
      <c r="I212" s="116" t="s">
        <v>201</v>
      </c>
      <c r="J212" s="108" t="s">
        <v>324</v>
      </c>
      <c r="K212" s="119" t="s">
        <v>325</v>
      </c>
      <c r="L212" s="120" t="s">
        <v>396</v>
      </c>
      <c r="M212" s="126">
        <v>197</v>
      </c>
    </row>
    <row r="213" spans="7:13" s="108" customFormat="1">
      <c r="G213" s="109"/>
      <c r="I213" s="116" t="s">
        <v>201</v>
      </c>
      <c r="J213" s="108" t="s">
        <v>326</v>
      </c>
      <c r="K213" s="119" t="s">
        <v>327</v>
      </c>
      <c r="L213" s="120" t="s">
        <v>397</v>
      </c>
      <c r="M213" s="126">
        <v>197</v>
      </c>
    </row>
    <row r="214" spans="7:13" s="108" customFormat="1">
      <c r="G214" s="109"/>
      <c r="I214" s="116" t="s">
        <v>201</v>
      </c>
      <c r="J214" s="134" t="s">
        <v>328</v>
      </c>
      <c r="K214" s="132" t="s">
        <v>378</v>
      </c>
      <c r="L214" s="120"/>
      <c r="M214" s="126"/>
    </row>
    <row r="215" spans="7:13" s="108" customFormat="1">
      <c r="G215" s="109"/>
      <c r="I215" s="116" t="s">
        <v>201</v>
      </c>
      <c r="J215" s="108" t="s">
        <v>252</v>
      </c>
      <c r="K215" s="119" t="s">
        <v>250</v>
      </c>
      <c r="L215" s="120" t="s">
        <v>329</v>
      </c>
      <c r="M215" s="126">
        <v>197</v>
      </c>
    </row>
    <row r="216" spans="7:13" s="108" customFormat="1">
      <c r="G216" s="109"/>
      <c r="I216" s="116" t="s">
        <v>201</v>
      </c>
      <c r="J216" s="108" t="s">
        <v>253</v>
      </c>
      <c r="K216" s="119" t="s">
        <v>251</v>
      </c>
      <c r="L216" s="120" t="s">
        <v>330</v>
      </c>
      <c r="M216" s="126">
        <v>197</v>
      </c>
    </row>
    <row r="217" spans="7:13" s="108" customFormat="1">
      <c r="G217" s="109"/>
      <c r="I217" s="116" t="s">
        <v>201</v>
      </c>
      <c r="J217" s="134" t="s">
        <v>375</v>
      </c>
      <c r="K217" s="132" t="s">
        <v>379</v>
      </c>
      <c r="L217" s="120"/>
      <c r="M217" s="126"/>
    </row>
    <row r="218" spans="7:13" s="108" customFormat="1">
      <c r="G218" s="109"/>
      <c r="I218" s="116" t="s">
        <v>201</v>
      </c>
      <c r="J218" s="108" t="s">
        <v>216</v>
      </c>
      <c r="K218" s="119" t="s">
        <v>215</v>
      </c>
      <c r="L218" s="120" t="s">
        <v>217</v>
      </c>
      <c r="M218" s="126">
        <v>2250</v>
      </c>
    </row>
    <row r="219" spans="7:13" s="108" customFormat="1">
      <c r="G219" s="109"/>
      <c r="I219" s="116" t="s">
        <v>201</v>
      </c>
      <c r="J219" s="108" t="s">
        <v>219</v>
      </c>
      <c r="K219" s="119" t="s">
        <v>218</v>
      </c>
      <c r="L219" s="120" t="s">
        <v>220</v>
      </c>
      <c r="M219" s="126">
        <v>450</v>
      </c>
    </row>
    <row r="220" spans="7:13" s="108" customFormat="1">
      <c r="G220" s="109"/>
      <c r="I220" s="116" t="s">
        <v>201</v>
      </c>
      <c r="J220" s="108" t="s">
        <v>221</v>
      </c>
      <c r="K220" s="119" t="s">
        <v>223</v>
      </c>
      <c r="L220" s="120" t="s">
        <v>222</v>
      </c>
      <c r="M220" s="126">
        <v>826.8</v>
      </c>
    </row>
    <row r="221" spans="7:13" s="108" customFormat="1">
      <c r="G221" s="109"/>
      <c r="I221" s="116" t="s">
        <v>201</v>
      </c>
      <c r="J221" s="108" t="s">
        <v>331</v>
      </c>
      <c r="K221" s="119" t="s">
        <v>332</v>
      </c>
      <c r="L221" s="120"/>
      <c r="M221" s="126"/>
    </row>
    <row r="222" spans="7:13" s="108" customFormat="1">
      <c r="G222" s="109"/>
      <c r="I222" s="116" t="s">
        <v>201</v>
      </c>
      <c r="J222" s="134" t="s">
        <v>376</v>
      </c>
      <c r="K222" s="132" t="s">
        <v>376</v>
      </c>
      <c r="L222" s="120"/>
      <c r="M222" s="126"/>
    </row>
    <row r="223" spans="7:13" s="108" customFormat="1">
      <c r="G223" s="109"/>
      <c r="I223" s="116" t="s">
        <v>201</v>
      </c>
      <c r="J223" s="108" t="s">
        <v>333</v>
      </c>
      <c r="K223" s="119" t="s">
        <v>418</v>
      </c>
      <c r="L223" s="120" t="s">
        <v>207</v>
      </c>
      <c r="M223" s="126">
        <v>1476</v>
      </c>
    </row>
    <row r="224" spans="7:13" s="108" customFormat="1">
      <c r="G224" s="109"/>
      <c r="I224" s="116" t="s">
        <v>201</v>
      </c>
      <c r="J224" s="108" t="s">
        <v>336</v>
      </c>
      <c r="K224" s="119" t="s">
        <v>337</v>
      </c>
      <c r="L224" s="120" t="s">
        <v>205</v>
      </c>
      <c r="M224" s="126">
        <v>13125</v>
      </c>
    </row>
    <row r="225" spans="6:13" s="108" customFormat="1">
      <c r="F225" s="108" t="s">
        <v>47</v>
      </c>
      <c r="G225" s="109"/>
      <c r="I225" s="116" t="s">
        <v>201</v>
      </c>
      <c r="J225" s="108" t="s">
        <v>338</v>
      </c>
      <c r="K225" s="119" t="s">
        <v>339</v>
      </c>
      <c r="L225" s="120" t="s">
        <v>210</v>
      </c>
      <c r="M225" s="126">
        <v>2363</v>
      </c>
    </row>
    <row r="226" spans="6:13" s="108" customFormat="1">
      <c r="G226" s="109"/>
      <c r="I226" s="116" t="s">
        <v>201</v>
      </c>
      <c r="J226" s="108" t="s">
        <v>340</v>
      </c>
      <c r="K226" s="119" t="s">
        <v>341</v>
      </c>
      <c r="L226" s="120" t="s">
        <v>211</v>
      </c>
      <c r="M226" s="126">
        <v>1208</v>
      </c>
    </row>
    <row r="227" spans="6:13" s="108" customFormat="1">
      <c r="G227" s="109"/>
      <c r="I227" s="116" t="s">
        <v>201</v>
      </c>
      <c r="J227" s="108" t="s">
        <v>130</v>
      </c>
      <c r="K227" s="119" t="s">
        <v>114</v>
      </c>
      <c r="L227" s="120" t="s">
        <v>111</v>
      </c>
      <c r="M227" s="126">
        <v>560</v>
      </c>
    </row>
    <row r="228" spans="6:13" s="108" customFormat="1">
      <c r="G228" s="109"/>
      <c r="I228" s="116" t="s">
        <v>201</v>
      </c>
      <c r="J228" s="108" t="s">
        <v>225</v>
      </c>
      <c r="K228" s="119" t="s">
        <v>232</v>
      </c>
      <c r="L228" s="120" t="s">
        <v>239</v>
      </c>
      <c r="M228" s="126">
        <v>226.65</v>
      </c>
    </row>
    <row r="229" spans="6:13" s="108" customFormat="1">
      <c r="G229" s="109"/>
      <c r="I229" s="116" t="s">
        <v>201</v>
      </c>
      <c r="J229" s="108" t="s">
        <v>226</v>
      </c>
      <c r="K229" s="119" t="s">
        <v>233</v>
      </c>
      <c r="L229" s="120" t="s">
        <v>240</v>
      </c>
      <c r="M229" s="126">
        <v>226.65</v>
      </c>
    </row>
    <row r="230" spans="6:13" s="108" customFormat="1">
      <c r="G230" s="109"/>
      <c r="I230" s="116" t="s">
        <v>201</v>
      </c>
      <c r="J230" s="108" t="s">
        <v>227</v>
      </c>
      <c r="K230" s="119" t="s">
        <v>234</v>
      </c>
      <c r="L230" s="120" t="s">
        <v>241</v>
      </c>
      <c r="M230" s="126">
        <v>32</v>
      </c>
    </row>
    <row r="231" spans="6:13" s="108" customFormat="1">
      <c r="G231" s="109"/>
      <c r="I231" s="116" t="s">
        <v>201</v>
      </c>
      <c r="J231" s="108" t="s">
        <v>228</v>
      </c>
      <c r="K231" s="119" t="s">
        <v>235</v>
      </c>
      <c r="L231" s="120" t="s">
        <v>242</v>
      </c>
      <c r="M231" s="126">
        <v>32</v>
      </c>
    </row>
    <row r="232" spans="6:13" s="108" customFormat="1">
      <c r="G232" s="109"/>
      <c r="I232" s="116" t="s">
        <v>201</v>
      </c>
      <c r="J232" s="108" t="s">
        <v>268</v>
      </c>
      <c r="K232" s="119" t="s">
        <v>259</v>
      </c>
      <c r="L232" s="120" t="s">
        <v>277</v>
      </c>
      <c r="M232" s="126">
        <v>440</v>
      </c>
    </row>
    <row r="233" spans="6:13" s="108" customFormat="1">
      <c r="G233" s="109"/>
      <c r="I233" s="116" t="s">
        <v>201</v>
      </c>
      <c r="J233" s="108" t="s">
        <v>269</v>
      </c>
      <c r="K233" s="119" t="s">
        <v>260</v>
      </c>
      <c r="L233" s="120" t="s">
        <v>278</v>
      </c>
      <c r="M233" s="126">
        <v>484</v>
      </c>
    </row>
    <row r="234" spans="6:13" s="108" customFormat="1">
      <c r="G234" s="109"/>
      <c r="I234" s="116" t="s">
        <v>201</v>
      </c>
      <c r="J234" s="108" t="s">
        <v>229</v>
      </c>
      <c r="K234" s="119" t="s">
        <v>236</v>
      </c>
      <c r="L234" s="120" t="s">
        <v>243</v>
      </c>
      <c r="M234" s="126">
        <v>679</v>
      </c>
    </row>
    <row r="235" spans="6:13" s="108" customFormat="1">
      <c r="G235" s="109"/>
      <c r="I235" s="116" t="s">
        <v>201</v>
      </c>
      <c r="J235" s="108" t="s">
        <v>230</v>
      </c>
      <c r="K235" s="119" t="s">
        <v>237</v>
      </c>
      <c r="L235" s="120" t="s">
        <v>390</v>
      </c>
      <c r="M235" s="126">
        <v>263</v>
      </c>
    </row>
    <row r="236" spans="6:13" s="108" customFormat="1">
      <c r="G236" s="109"/>
      <c r="I236" s="116" t="s">
        <v>201</v>
      </c>
      <c r="J236" s="108" t="s">
        <v>271</v>
      </c>
      <c r="K236" s="119" t="s">
        <v>262</v>
      </c>
      <c r="L236" s="120" t="s">
        <v>279</v>
      </c>
      <c r="M236" s="126">
        <v>39</v>
      </c>
    </row>
    <row r="237" spans="6:13" s="108" customFormat="1">
      <c r="G237" s="109"/>
      <c r="I237" s="116" t="s">
        <v>201</v>
      </c>
      <c r="J237" s="108" t="s">
        <v>272</v>
      </c>
      <c r="K237" s="119" t="s">
        <v>263</v>
      </c>
      <c r="L237" s="120" t="s">
        <v>280</v>
      </c>
      <c r="M237" s="126">
        <v>65.61</v>
      </c>
    </row>
    <row r="238" spans="6:13" s="108" customFormat="1">
      <c r="G238" s="109"/>
      <c r="I238" s="116" t="s">
        <v>201</v>
      </c>
      <c r="J238" s="108" t="s">
        <v>273</v>
      </c>
      <c r="K238" s="119" t="s">
        <v>264</v>
      </c>
      <c r="L238" s="120" t="s">
        <v>312</v>
      </c>
      <c r="M238" s="126">
        <v>108.31</v>
      </c>
    </row>
    <row r="239" spans="6:13" s="108" customFormat="1">
      <c r="G239" s="109"/>
      <c r="I239" s="116" t="s">
        <v>201</v>
      </c>
      <c r="J239" s="108" t="s">
        <v>342</v>
      </c>
      <c r="K239" s="119" t="s">
        <v>343</v>
      </c>
      <c r="L239" s="120" t="s">
        <v>344</v>
      </c>
      <c r="M239" s="126">
        <v>284</v>
      </c>
    </row>
    <row r="240" spans="6:13" s="108" customFormat="1">
      <c r="G240" s="109"/>
      <c r="I240" s="116" t="s">
        <v>201</v>
      </c>
      <c r="J240" s="134" t="s">
        <v>380</v>
      </c>
      <c r="K240" s="132" t="s">
        <v>381</v>
      </c>
      <c r="L240" s="120"/>
      <c r="M240" s="126"/>
    </row>
    <row r="241" spans="7:13" s="108" customFormat="1">
      <c r="G241" s="109"/>
      <c r="I241" s="116" t="s">
        <v>201</v>
      </c>
      <c r="J241" s="108" t="s">
        <v>281</v>
      </c>
      <c r="K241" s="119" t="s">
        <v>287</v>
      </c>
      <c r="L241" s="120" t="s">
        <v>293</v>
      </c>
      <c r="M241" s="126">
        <v>135</v>
      </c>
    </row>
    <row r="242" spans="7:13" s="108" customFormat="1">
      <c r="G242" s="109"/>
      <c r="I242" s="116" t="s">
        <v>201</v>
      </c>
      <c r="J242" s="108" t="s">
        <v>282</v>
      </c>
      <c r="K242" s="119" t="s">
        <v>288</v>
      </c>
      <c r="L242" s="120" t="s">
        <v>401</v>
      </c>
      <c r="M242" s="126">
        <v>149.53</v>
      </c>
    </row>
    <row r="243" spans="7:13" s="108" customFormat="1">
      <c r="G243" s="109"/>
      <c r="I243" s="116" t="s">
        <v>201</v>
      </c>
      <c r="J243" s="108" t="s">
        <v>283</v>
      </c>
      <c r="K243" s="119" t="s">
        <v>289</v>
      </c>
      <c r="L243" s="120" t="s">
        <v>399</v>
      </c>
      <c r="M243" s="126">
        <v>107.32</v>
      </c>
    </row>
    <row r="244" spans="7:13" s="108" customFormat="1">
      <c r="G244" s="109"/>
      <c r="I244" s="116" t="s">
        <v>201</v>
      </c>
      <c r="J244" s="108" t="s">
        <v>284</v>
      </c>
      <c r="K244" s="119" t="s">
        <v>290</v>
      </c>
      <c r="L244" s="120" t="s">
        <v>400</v>
      </c>
      <c r="M244" s="126">
        <v>124.8</v>
      </c>
    </row>
    <row r="245" spans="7:13" s="108" customFormat="1">
      <c r="G245" s="109"/>
      <c r="I245" s="116" t="s">
        <v>201</v>
      </c>
      <c r="J245" s="108" t="s">
        <v>285</v>
      </c>
      <c r="K245" s="119" t="s">
        <v>291</v>
      </c>
      <c r="L245" s="120" t="s">
        <v>294</v>
      </c>
      <c r="M245" s="126">
        <v>44</v>
      </c>
    </row>
    <row r="246" spans="7:13" s="108" customFormat="1">
      <c r="G246" s="109"/>
      <c r="I246" s="116" t="s">
        <v>201</v>
      </c>
      <c r="J246" s="108" t="s">
        <v>286</v>
      </c>
      <c r="K246" s="119" t="s">
        <v>292</v>
      </c>
      <c r="L246" s="120" t="s">
        <v>295</v>
      </c>
      <c r="M246" s="126">
        <v>49</v>
      </c>
    </row>
    <row r="247" spans="7:13" s="108" customFormat="1">
      <c r="G247" s="109"/>
      <c r="I247" s="116" t="s">
        <v>201</v>
      </c>
      <c r="J247" s="134" t="s">
        <v>382</v>
      </c>
      <c r="K247" s="132" t="s">
        <v>383</v>
      </c>
      <c r="L247" s="120"/>
      <c r="M247" s="126"/>
    </row>
    <row r="248" spans="7:13" s="108" customFormat="1">
      <c r="G248" s="109" t="s">
        <v>47</v>
      </c>
      <c r="I248" s="116" t="s">
        <v>201</v>
      </c>
      <c r="J248" s="108" t="s">
        <v>364</v>
      </c>
      <c r="K248" s="119" t="s">
        <v>365</v>
      </c>
      <c r="L248" s="120" t="s">
        <v>209</v>
      </c>
      <c r="M248" s="126">
        <v>3749</v>
      </c>
    </row>
    <row r="249" spans="7:13" s="108" customFormat="1">
      <c r="G249" s="109"/>
      <c r="I249" s="116" t="s">
        <v>201</v>
      </c>
      <c r="J249" s="134" t="s">
        <v>442</v>
      </c>
      <c r="K249" s="132" t="s">
        <v>368</v>
      </c>
      <c r="L249" s="120"/>
      <c r="M249" s="126"/>
    </row>
    <row r="250" spans="7:13" s="108" customFormat="1">
      <c r="G250" s="109"/>
      <c r="I250" s="116" t="s">
        <v>201</v>
      </c>
      <c r="J250" s="108" t="s">
        <v>313</v>
      </c>
      <c r="K250" s="119" t="s">
        <v>412</v>
      </c>
      <c r="L250" s="120" t="s">
        <v>69</v>
      </c>
      <c r="M250" s="126">
        <v>50.86</v>
      </c>
    </row>
    <row r="251" spans="7:13" s="108" customFormat="1">
      <c r="G251" s="109"/>
      <c r="I251" s="116" t="s">
        <v>201</v>
      </c>
      <c r="J251" s="108" t="s">
        <v>314</v>
      </c>
      <c r="K251" s="119" t="s">
        <v>411</v>
      </c>
      <c r="L251" s="120" t="s">
        <v>70</v>
      </c>
      <c r="M251" s="126">
        <v>50.86</v>
      </c>
    </row>
    <row r="252" spans="7:13" s="108" customFormat="1">
      <c r="G252" s="109"/>
      <c r="I252" s="116" t="s">
        <v>201</v>
      </c>
      <c r="J252" s="108" t="s">
        <v>315</v>
      </c>
      <c r="K252" s="119" t="s">
        <v>410</v>
      </c>
      <c r="L252" s="120" t="s">
        <v>71</v>
      </c>
      <c r="M252" s="126">
        <v>50.86</v>
      </c>
    </row>
    <row r="253" spans="7:13" s="108" customFormat="1">
      <c r="G253" s="109"/>
      <c r="I253" s="116" t="s">
        <v>201</v>
      </c>
      <c r="J253" s="108" t="s">
        <v>316</v>
      </c>
      <c r="K253" s="119" t="s">
        <v>409</v>
      </c>
      <c r="L253" s="120" t="s">
        <v>72</v>
      </c>
      <c r="M253" s="126">
        <v>50.86</v>
      </c>
    </row>
    <row r="254" spans="7:13" s="108" customFormat="1">
      <c r="G254" s="109"/>
      <c r="I254" s="116" t="s">
        <v>201</v>
      </c>
      <c r="J254" s="108" t="s">
        <v>317</v>
      </c>
      <c r="K254" s="119" t="s">
        <v>408</v>
      </c>
      <c r="L254" s="120" t="s">
        <v>73</v>
      </c>
      <c r="M254" s="126">
        <v>51.9</v>
      </c>
    </row>
    <row r="255" spans="7:13" s="108" customFormat="1">
      <c r="G255" s="109"/>
      <c r="I255" s="116" t="s">
        <v>201</v>
      </c>
      <c r="J255" s="108" t="s">
        <v>318</v>
      </c>
      <c r="K255" s="119" t="s">
        <v>136</v>
      </c>
      <c r="L255" s="120" t="s">
        <v>74</v>
      </c>
      <c r="M255" s="126">
        <v>51.9</v>
      </c>
    </row>
    <row r="256" spans="7:13" s="108" customFormat="1">
      <c r="G256" s="109"/>
      <c r="I256" s="116" t="s">
        <v>201</v>
      </c>
      <c r="J256" s="108" t="s">
        <v>319</v>
      </c>
      <c r="K256" s="119" t="s">
        <v>137</v>
      </c>
      <c r="L256" s="120" t="s">
        <v>75</v>
      </c>
      <c r="M256" s="126">
        <v>51.9</v>
      </c>
    </row>
    <row r="257" spans="7:13" s="108" customFormat="1">
      <c r="G257" s="109"/>
      <c r="I257" s="116" t="s">
        <v>201</v>
      </c>
      <c r="J257" s="134" t="s">
        <v>369</v>
      </c>
      <c r="K257" s="132" t="s">
        <v>370</v>
      </c>
      <c r="L257" s="120"/>
      <c r="M257" s="126"/>
    </row>
    <row r="258" spans="7:13" s="108" customFormat="1">
      <c r="G258" s="109"/>
      <c r="I258" s="116" t="s">
        <v>201</v>
      </c>
      <c r="J258" s="108" t="s">
        <v>320</v>
      </c>
      <c r="K258" s="119" t="s">
        <v>413</v>
      </c>
      <c r="L258" s="120" t="s">
        <v>76</v>
      </c>
      <c r="M258" s="126">
        <v>50.86</v>
      </c>
    </row>
    <row r="259" spans="7:13" s="108" customFormat="1">
      <c r="G259" s="109"/>
      <c r="I259" s="116" t="s">
        <v>201</v>
      </c>
      <c r="J259" s="108" t="s">
        <v>314</v>
      </c>
      <c r="K259" s="119" t="s">
        <v>417</v>
      </c>
      <c r="L259" s="120" t="s">
        <v>77</v>
      </c>
      <c r="M259" s="126">
        <v>50.86</v>
      </c>
    </row>
    <row r="260" spans="7:13" s="108" customFormat="1">
      <c r="G260" s="109"/>
      <c r="I260" s="116" t="s">
        <v>201</v>
      </c>
      <c r="J260" s="108" t="s">
        <v>315</v>
      </c>
      <c r="K260" s="119" t="s">
        <v>416</v>
      </c>
      <c r="L260" s="120" t="s">
        <v>78</v>
      </c>
      <c r="M260" s="126">
        <v>50.86</v>
      </c>
    </row>
    <row r="261" spans="7:13" s="108" customFormat="1">
      <c r="G261" s="109"/>
      <c r="I261" s="116" t="s">
        <v>201</v>
      </c>
      <c r="J261" s="108" t="s">
        <v>316</v>
      </c>
      <c r="K261" s="119" t="s">
        <v>415</v>
      </c>
      <c r="L261" s="120" t="s">
        <v>79</v>
      </c>
      <c r="M261" s="126">
        <v>50.86</v>
      </c>
    </row>
    <row r="262" spans="7:13" s="108" customFormat="1">
      <c r="G262" s="109"/>
      <c r="I262" s="116" t="s">
        <v>201</v>
      </c>
      <c r="J262" s="108" t="s">
        <v>317</v>
      </c>
      <c r="K262" s="119" t="s">
        <v>414</v>
      </c>
      <c r="L262" s="120" t="s">
        <v>80</v>
      </c>
      <c r="M262" s="126">
        <v>50.86</v>
      </c>
    </row>
    <row r="263" spans="7:13" s="108" customFormat="1">
      <c r="G263" s="109"/>
      <c r="I263" s="116" t="s">
        <v>201</v>
      </c>
      <c r="J263" s="108" t="s">
        <v>318</v>
      </c>
      <c r="K263" s="119" t="s">
        <v>138</v>
      </c>
      <c r="L263" s="120" t="s">
        <v>81</v>
      </c>
      <c r="M263" s="126">
        <v>50.86</v>
      </c>
    </row>
    <row r="264" spans="7:13" s="108" customFormat="1">
      <c r="G264" s="109"/>
      <c r="I264" s="116" t="s">
        <v>201</v>
      </c>
      <c r="J264" s="108" t="s">
        <v>319</v>
      </c>
      <c r="K264" s="119" t="s">
        <v>139</v>
      </c>
      <c r="L264" s="120" t="s">
        <v>82</v>
      </c>
      <c r="M264" s="126">
        <v>51.9</v>
      </c>
    </row>
    <row r="265" spans="7:13" s="108" customFormat="1">
      <c r="G265" s="109"/>
      <c r="I265" s="116" t="s">
        <v>201</v>
      </c>
      <c r="J265" s="134" t="s">
        <v>443</v>
      </c>
      <c r="K265" s="132" t="s">
        <v>372</v>
      </c>
      <c r="L265" s="120"/>
      <c r="M265" s="126"/>
    </row>
    <row r="266" spans="7:13" s="108" customFormat="1">
      <c r="G266" s="109"/>
      <c r="I266" s="116" t="s">
        <v>201</v>
      </c>
      <c r="J266" s="108" t="s">
        <v>320</v>
      </c>
      <c r="K266" s="119" t="s">
        <v>140</v>
      </c>
      <c r="L266" s="120" t="s">
        <v>83</v>
      </c>
      <c r="M266" s="126">
        <v>50.86</v>
      </c>
    </row>
    <row r="267" spans="7:13" s="108" customFormat="1">
      <c r="G267" s="109"/>
      <c r="I267" s="116" t="s">
        <v>201</v>
      </c>
      <c r="J267" s="108" t="s">
        <v>314</v>
      </c>
      <c r="K267" s="119" t="s">
        <v>141</v>
      </c>
      <c r="L267" s="120" t="s">
        <v>113</v>
      </c>
      <c r="M267" s="126">
        <v>50.86</v>
      </c>
    </row>
    <row r="268" spans="7:13" s="108" customFormat="1">
      <c r="G268" s="109"/>
      <c r="I268" s="116" t="s">
        <v>201</v>
      </c>
      <c r="J268" s="108" t="s">
        <v>315</v>
      </c>
      <c r="K268" s="119" t="s">
        <v>142</v>
      </c>
      <c r="L268" s="120" t="s">
        <v>84</v>
      </c>
      <c r="M268" s="126">
        <v>50.86</v>
      </c>
    </row>
    <row r="269" spans="7:13" s="108" customFormat="1">
      <c r="G269" s="109"/>
      <c r="I269" s="116" t="s">
        <v>201</v>
      </c>
      <c r="J269" s="108" t="s">
        <v>316</v>
      </c>
      <c r="K269" s="119" t="s">
        <v>143</v>
      </c>
      <c r="L269" s="120" t="s">
        <v>85</v>
      </c>
      <c r="M269" s="126">
        <v>50.86</v>
      </c>
    </row>
    <row r="270" spans="7:13" s="108" customFormat="1">
      <c r="G270" s="109"/>
      <c r="I270" s="116" t="s">
        <v>201</v>
      </c>
      <c r="J270" s="108" t="s">
        <v>317</v>
      </c>
      <c r="K270" s="119" t="s">
        <v>144</v>
      </c>
      <c r="L270" s="120" t="s">
        <v>86</v>
      </c>
      <c r="M270" s="126">
        <v>50.86</v>
      </c>
    </row>
    <row r="271" spans="7:13" s="108" customFormat="1">
      <c r="G271" s="109"/>
      <c r="I271" s="116" t="s">
        <v>201</v>
      </c>
      <c r="J271" s="108" t="s">
        <v>318</v>
      </c>
      <c r="K271" s="119" t="s">
        <v>145</v>
      </c>
      <c r="L271" s="120" t="s">
        <v>87</v>
      </c>
      <c r="M271" s="126">
        <v>51.9</v>
      </c>
    </row>
    <row r="272" spans="7:13" s="108" customFormat="1">
      <c r="G272" s="109"/>
      <c r="I272" s="116" t="s">
        <v>201</v>
      </c>
      <c r="J272" s="108" t="s">
        <v>319</v>
      </c>
      <c r="K272" s="119" t="s">
        <v>146</v>
      </c>
      <c r="L272" s="120" t="s">
        <v>88</v>
      </c>
      <c r="M272" s="126">
        <v>51.9</v>
      </c>
    </row>
    <row r="273" spans="7:13" s="108" customFormat="1">
      <c r="G273" s="109"/>
      <c r="I273" s="116" t="s">
        <v>201</v>
      </c>
      <c r="J273" s="134" t="s">
        <v>371</v>
      </c>
      <c r="K273" s="132" t="s">
        <v>373</v>
      </c>
      <c r="L273" s="120"/>
      <c r="M273" s="126"/>
    </row>
    <row r="274" spans="7:13" s="108" customFormat="1">
      <c r="G274" s="109"/>
      <c r="I274" s="116" t="s">
        <v>201</v>
      </c>
      <c r="J274" s="129" t="s">
        <v>126</v>
      </c>
      <c r="K274" s="119" t="s">
        <v>89</v>
      </c>
      <c r="L274" s="120" t="s">
        <v>388</v>
      </c>
      <c r="M274" s="126">
        <v>29.22</v>
      </c>
    </row>
    <row r="275" spans="7:13" s="108" customFormat="1">
      <c r="G275" s="109"/>
      <c r="I275" s="116" t="s">
        <v>201</v>
      </c>
      <c r="J275" s="108" t="s">
        <v>127</v>
      </c>
      <c r="K275" s="119" t="s">
        <v>90</v>
      </c>
      <c r="L275" s="120" t="s">
        <v>403</v>
      </c>
      <c r="M275" s="126">
        <v>28.08</v>
      </c>
    </row>
    <row r="276" spans="7:13" s="108" customFormat="1">
      <c r="G276" s="109"/>
      <c r="I276" s="116" t="s">
        <v>201</v>
      </c>
      <c r="J276" s="108" t="s">
        <v>128</v>
      </c>
      <c r="K276" s="119" t="s">
        <v>91</v>
      </c>
      <c r="L276" s="120" t="s">
        <v>404</v>
      </c>
      <c r="M276" s="126">
        <v>31.52</v>
      </c>
    </row>
    <row r="277" spans="7:13" s="108" customFormat="1">
      <c r="G277" s="109"/>
      <c r="I277" s="116" t="s">
        <v>201</v>
      </c>
      <c r="J277" s="108" t="s">
        <v>321</v>
      </c>
      <c r="K277" s="145" t="s">
        <v>419</v>
      </c>
      <c r="L277" s="120" t="s">
        <v>391</v>
      </c>
      <c r="M277" s="126">
        <v>1.76</v>
      </c>
    </row>
    <row r="278" spans="7:13" s="108" customFormat="1">
      <c r="G278" s="109"/>
      <c r="I278" s="116" t="s">
        <v>201</v>
      </c>
      <c r="J278" s="108" t="s">
        <v>213</v>
      </c>
      <c r="K278" s="119" t="s">
        <v>212</v>
      </c>
      <c r="L278" s="120" t="s">
        <v>406</v>
      </c>
      <c r="M278" s="126">
        <v>264.2</v>
      </c>
    </row>
    <row r="279" spans="7:13" s="108" customFormat="1">
      <c r="G279" s="109"/>
      <c r="I279" s="116" t="s">
        <v>201</v>
      </c>
      <c r="J279" s="134" t="s">
        <v>374</v>
      </c>
      <c r="K279" s="132" t="s">
        <v>377</v>
      </c>
      <c r="L279" s="120"/>
      <c r="M279" s="126"/>
    </row>
    <row r="280" spans="7:13" s="108" customFormat="1">
      <c r="G280" s="109"/>
      <c r="I280" s="116" t="s">
        <v>201</v>
      </c>
      <c r="J280" s="108" t="s">
        <v>347</v>
      </c>
      <c r="K280" s="119" t="s">
        <v>348</v>
      </c>
      <c r="L280" s="120" t="s">
        <v>392</v>
      </c>
      <c r="M280" s="126">
        <v>197</v>
      </c>
    </row>
    <row r="281" spans="7:13" s="108" customFormat="1">
      <c r="G281" s="109"/>
      <c r="I281" s="116" t="s">
        <v>201</v>
      </c>
      <c r="J281" s="108" t="s">
        <v>349</v>
      </c>
      <c r="K281" s="119" t="s">
        <v>350</v>
      </c>
      <c r="L281" s="120" t="s">
        <v>393</v>
      </c>
      <c r="M281" s="126">
        <v>197</v>
      </c>
    </row>
    <row r="282" spans="7:13" s="108" customFormat="1">
      <c r="G282" s="109"/>
      <c r="I282" s="116" t="s">
        <v>201</v>
      </c>
      <c r="J282" s="108" t="s">
        <v>351</v>
      </c>
      <c r="K282" s="119" t="s">
        <v>352</v>
      </c>
      <c r="L282" s="120" t="s">
        <v>394</v>
      </c>
      <c r="M282" s="126">
        <v>197</v>
      </c>
    </row>
    <row r="283" spans="7:13" s="108" customFormat="1">
      <c r="G283" s="109"/>
      <c r="I283" s="116" t="s">
        <v>201</v>
      </c>
      <c r="J283" s="134" t="s">
        <v>384</v>
      </c>
      <c r="K283" s="132" t="s">
        <v>378</v>
      </c>
      <c r="L283" s="120"/>
      <c r="M283" s="126"/>
    </row>
    <row r="284" spans="7:13" s="108" customFormat="1">
      <c r="G284" s="109"/>
      <c r="I284" s="116" t="s">
        <v>201</v>
      </c>
      <c r="J284" s="108" t="s">
        <v>353</v>
      </c>
      <c r="K284" s="119" t="s">
        <v>354</v>
      </c>
      <c r="L284" s="120" t="s">
        <v>355</v>
      </c>
      <c r="M284" s="126">
        <v>197</v>
      </c>
    </row>
    <row r="285" spans="7:13" s="108" customFormat="1">
      <c r="G285" s="109"/>
      <c r="I285" s="116" t="s">
        <v>201</v>
      </c>
      <c r="J285" s="108" t="s">
        <v>356</v>
      </c>
      <c r="K285" s="119" t="s">
        <v>357</v>
      </c>
      <c r="L285" s="120" t="s">
        <v>358</v>
      </c>
      <c r="M285" s="126">
        <v>197</v>
      </c>
    </row>
    <row r="286" spans="7:13" s="108" customFormat="1">
      <c r="G286" s="109"/>
      <c r="I286" s="116" t="s">
        <v>201</v>
      </c>
      <c r="J286" s="108" t="s">
        <v>359</v>
      </c>
      <c r="K286" s="119" t="s">
        <v>360</v>
      </c>
      <c r="L286" s="120" t="s">
        <v>361</v>
      </c>
      <c r="M286" s="126">
        <v>197</v>
      </c>
    </row>
    <row r="287" spans="7:13" s="108" customFormat="1">
      <c r="G287" s="109"/>
      <c r="I287" s="116" t="s">
        <v>201</v>
      </c>
      <c r="J287" s="134" t="s">
        <v>375</v>
      </c>
      <c r="K287" s="132" t="s">
        <v>379</v>
      </c>
      <c r="L287" s="120"/>
      <c r="M287" s="126"/>
    </row>
    <row r="288" spans="7:13" s="108" customFormat="1">
      <c r="G288" s="109"/>
      <c r="I288" s="116" t="s">
        <v>201</v>
      </c>
      <c r="J288" s="108" t="s">
        <v>216</v>
      </c>
      <c r="K288" s="119" t="s">
        <v>215</v>
      </c>
      <c r="L288" s="120" t="s">
        <v>217</v>
      </c>
      <c r="M288" s="126">
        <v>2250</v>
      </c>
    </row>
    <row r="289" spans="7:13" s="108" customFormat="1">
      <c r="G289" s="109"/>
      <c r="I289" s="116" t="s">
        <v>201</v>
      </c>
      <c r="J289" s="108" t="s">
        <v>219</v>
      </c>
      <c r="K289" s="119" t="s">
        <v>218</v>
      </c>
      <c r="L289" s="120" t="s">
        <v>220</v>
      </c>
      <c r="M289" s="126">
        <v>450</v>
      </c>
    </row>
    <row r="290" spans="7:13" s="108" customFormat="1">
      <c r="G290" s="109"/>
      <c r="I290" s="116" t="s">
        <v>201</v>
      </c>
      <c r="J290" s="108" t="s">
        <v>221</v>
      </c>
      <c r="K290" s="119" t="s">
        <v>223</v>
      </c>
      <c r="L290" s="120" t="s">
        <v>222</v>
      </c>
      <c r="M290" s="126">
        <v>826.8</v>
      </c>
    </row>
    <row r="291" spans="7:13" s="108" customFormat="1">
      <c r="G291" s="109"/>
      <c r="I291" s="116" t="s">
        <v>201</v>
      </c>
      <c r="J291" s="108" t="s">
        <v>331</v>
      </c>
      <c r="K291" s="119" t="s">
        <v>332</v>
      </c>
      <c r="L291" s="120"/>
      <c r="M291" s="126"/>
    </row>
    <row r="292" spans="7:13" s="108" customFormat="1">
      <c r="G292" s="109"/>
      <c r="I292" s="116" t="s">
        <v>201</v>
      </c>
      <c r="J292" s="134" t="s">
        <v>376</v>
      </c>
      <c r="K292" s="132" t="s">
        <v>376</v>
      </c>
      <c r="L292" s="120"/>
      <c r="M292" s="126"/>
    </row>
    <row r="293" spans="7:13" s="108" customFormat="1">
      <c r="G293" s="109"/>
      <c r="I293" s="116" t="s">
        <v>201</v>
      </c>
      <c r="J293" s="108" t="s">
        <v>362</v>
      </c>
      <c r="K293" s="119" t="s">
        <v>363</v>
      </c>
      <c r="L293" s="120" t="s">
        <v>206</v>
      </c>
      <c r="M293" s="126">
        <v>11130</v>
      </c>
    </row>
    <row r="294" spans="7:13" s="108" customFormat="1">
      <c r="G294" s="109"/>
      <c r="I294" s="116" t="s">
        <v>201</v>
      </c>
      <c r="J294" s="108" t="s">
        <v>338</v>
      </c>
      <c r="K294" s="119" t="s">
        <v>339</v>
      </c>
      <c r="L294" s="120" t="s">
        <v>210</v>
      </c>
      <c r="M294" s="126">
        <v>2363</v>
      </c>
    </row>
    <row r="295" spans="7:13" s="108" customFormat="1">
      <c r="G295" s="109"/>
      <c r="I295" s="116" t="s">
        <v>201</v>
      </c>
      <c r="J295" s="108" t="s">
        <v>340</v>
      </c>
      <c r="K295" s="119" t="s">
        <v>341</v>
      </c>
      <c r="L295" s="120" t="s">
        <v>211</v>
      </c>
      <c r="M295" s="126">
        <v>1208</v>
      </c>
    </row>
    <row r="296" spans="7:13" s="108" customFormat="1">
      <c r="G296" s="109"/>
      <c r="I296" s="116" t="s">
        <v>201</v>
      </c>
      <c r="J296" s="108" t="s">
        <v>157</v>
      </c>
      <c r="K296" s="119" t="s">
        <v>120</v>
      </c>
      <c r="L296" s="120" t="s">
        <v>110</v>
      </c>
      <c r="M296" s="126">
        <v>502</v>
      </c>
    </row>
    <row r="297" spans="7:13" s="108" customFormat="1">
      <c r="G297" s="109"/>
      <c r="I297" s="116" t="s">
        <v>201</v>
      </c>
      <c r="J297" s="108" t="s">
        <v>225</v>
      </c>
      <c r="K297" s="119" t="s">
        <v>232</v>
      </c>
      <c r="L297" s="120" t="s">
        <v>239</v>
      </c>
      <c r="M297" s="126">
        <v>226.65</v>
      </c>
    </row>
    <row r="298" spans="7:13" s="108" customFormat="1">
      <c r="G298" s="109"/>
      <c r="I298" s="116" t="s">
        <v>201</v>
      </c>
      <c r="J298" s="108" t="s">
        <v>226</v>
      </c>
      <c r="K298" s="119" t="s">
        <v>233</v>
      </c>
      <c r="L298" s="120" t="s">
        <v>240</v>
      </c>
      <c r="M298" s="126">
        <v>226.65</v>
      </c>
    </row>
    <row r="299" spans="7:13" s="108" customFormat="1">
      <c r="G299" s="109"/>
      <c r="I299" s="116" t="s">
        <v>201</v>
      </c>
      <c r="J299" s="108" t="s">
        <v>227</v>
      </c>
      <c r="K299" s="119" t="s">
        <v>234</v>
      </c>
      <c r="L299" s="120" t="s">
        <v>241</v>
      </c>
      <c r="M299" s="126">
        <v>32</v>
      </c>
    </row>
    <row r="300" spans="7:13" s="108" customFormat="1">
      <c r="G300" s="109"/>
      <c r="I300" s="116" t="s">
        <v>201</v>
      </c>
      <c r="J300" s="108" t="s">
        <v>228</v>
      </c>
      <c r="K300" s="119" t="s">
        <v>235</v>
      </c>
      <c r="L300" s="120" t="s">
        <v>242</v>
      </c>
      <c r="M300" s="126">
        <v>32</v>
      </c>
    </row>
    <row r="301" spans="7:13" s="108" customFormat="1">
      <c r="G301" s="109"/>
      <c r="I301" s="116" t="s">
        <v>201</v>
      </c>
      <c r="J301" s="108" t="s">
        <v>229</v>
      </c>
      <c r="K301" s="119" t="s">
        <v>236</v>
      </c>
      <c r="L301" s="120" t="s">
        <v>243</v>
      </c>
      <c r="M301" s="126">
        <v>679</v>
      </c>
    </row>
    <row r="302" spans="7:13" s="108" customFormat="1">
      <c r="G302" s="109"/>
      <c r="I302" s="116" t="s">
        <v>201</v>
      </c>
      <c r="J302" s="108" t="s">
        <v>230</v>
      </c>
      <c r="K302" s="119" t="s">
        <v>237</v>
      </c>
      <c r="L302" s="120" t="s">
        <v>390</v>
      </c>
      <c r="M302" s="126">
        <v>263</v>
      </c>
    </row>
    <row r="303" spans="7:13" s="108" customFormat="1">
      <c r="G303" s="109"/>
      <c r="I303" s="116" t="s">
        <v>201</v>
      </c>
      <c r="J303" s="108" t="s">
        <v>271</v>
      </c>
      <c r="K303" s="119" t="s">
        <v>262</v>
      </c>
      <c r="L303" s="120" t="s">
        <v>279</v>
      </c>
      <c r="M303" s="126">
        <v>39</v>
      </c>
    </row>
    <row r="304" spans="7:13" s="108" customFormat="1">
      <c r="G304" s="109"/>
      <c r="I304" s="116" t="s">
        <v>201</v>
      </c>
      <c r="J304" s="108" t="s">
        <v>272</v>
      </c>
      <c r="K304" s="119" t="s">
        <v>263</v>
      </c>
      <c r="L304" s="120" t="s">
        <v>280</v>
      </c>
      <c r="M304" s="126">
        <v>65.61</v>
      </c>
    </row>
    <row r="305" spans="7:13" s="108" customFormat="1">
      <c r="G305" s="109"/>
      <c r="I305" s="116" t="s">
        <v>201</v>
      </c>
      <c r="J305" s="108" t="s">
        <v>273</v>
      </c>
      <c r="K305" s="119" t="s">
        <v>264</v>
      </c>
      <c r="L305" s="120" t="s">
        <v>312</v>
      </c>
      <c r="M305" s="126">
        <v>108.31</v>
      </c>
    </row>
    <row r="306" spans="7:13" s="108" customFormat="1">
      <c r="G306" s="109"/>
      <c r="I306" s="116" t="s">
        <v>201</v>
      </c>
      <c r="J306" s="108" t="s">
        <v>342</v>
      </c>
      <c r="K306" s="119" t="s">
        <v>343</v>
      </c>
      <c r="L306" s="120" t="s">
        <v>344</v>
      </c>
      <c r="M306" s="126">
        <v>284</v>
      </c>
    </row>
    <row r="307" spans="7:13" s="108" customFormat="1">
      <c r="G307" s="109"/>
      <c r="I307" s="116" t="s">
        <v>201</v>
      </c>
      <c r="J307" s="134" t="s">
        <v>380</v>
      </c>
      <c r="K307" s="132" t="s">
        <v>381</v>
      </c>
      <c r="L307" s="120"/>
      <c r="M307" s="126"/>
    </row>
    <row r="308" spans="7:13" s="108" customFormat="1">
      <c r="G308" s="109"/>
      <c r="I308" s="116" t="s">
        <v>201</v>
      </c>
      <c r="J308" s="108" t="s">
        <v>281</v>
      </c>
      <c r="K308" s="119" t="s">
        <v>287</v>
      </c>
      <c r="L308" s="120" t="s">
        <v>293</v>
      </c>
      <c r="M308" s="126">
        <v>135</v>
      </c>
    </row>
    <row r="309" spans="7:13" s="108" customFormat="1">
      <c r="G309" s="109"/>
      <c r="I309" s="116" t="s">
        <v>201</v>
      </c>
      <c r="J309" s="108" t="s">
        <v>282</v>
      </c>
      <c r="K309" s="119" t="s">
        <v>288</v>
      </c>
      <c r="L309" s="120" t="s">
        <v>401</v>
      </c>
      <c r="M309" s="126">
        <v>149.53</v>
      </c>
    </row>
    <row r="310" spans="7:13" s="108" customFormat="1">
      <c r="G310" s="109"/>
      <c r="I310" s="116" t="s">
        <v>201</v>
      </c>
      <c r="J310" s="108" t="s">
        <v>283</v>
      </c>
      <c r="K310" s="119" t="s">
        <v>289</v>
      </c>
      <c r="L310" s="120" t="s">
        <v>399</v>
      </c>
      <c r="M310" s="126">
        <v>107.32</v>
      </c>
    </row>
    <row r="311" spans="7:13" s="108" customFormat="1">
      <c r="G311" s="109"/>
      <c r="I311" s="116" t="s">
        <v>201</v>
      </c>
      <c r="J311" s="108" t="s">
        <v>284</v>
      </c>
      <c r="K311" s="119" t="s">
        <v>290</v>
      </c>
      <c r="L311" s="120" t="s">
        <v>400</v>
      </c>
      <c r="M311" s="126">
        <v>124.8</v>
      </c>
    </row>
    <row r="312" spans="7:13" s="108" customFormat="1">
      <c r="G312" s="109"/>
      <c r="I312" s="116" t="s">
        <v>201</v>
      </c>
      <c r="J312" s="108" t="s">
        <v>285</v>
      </c>
      <c r="K312" s="119" t="s">
        <v>291</v>
      </c>
      <c r="L312" s="120" t="s">
        <v>294</v>
      </c>
      <c r="M312" s="126">
        <v>44</v>
      </c>
    </row>
    <row r="313" spans="7:13" s="108" customFormat="1">
      <c r="G313" s="109"/>
      <c r="I313" s="116" t="s">
        <v>201</v>
      </c>
      <c r="J313" s="108" t="s">
        <v>286</v>
      </c>
      <c r="K313" s="119" t="s">
        <v>292</v>
      </c>
      <c r="L313" s="120" t="s">
        <v>295</v>
      </c>
      <c r="M313" s="126">
        <v>49</v>
      </c>
    </row>
    <row r="314" spans="7:13" s="108" customFormat="1">
      <c r="G314" s="109"/>
      <c r="I314" s="116"/>
      <c r="J314" s="129"/>
      <c r="K314" s="119"/>
      <c r="L314" s="143"/>
      <c r="M314" s="137"/>
    </row>
    <row r="315" spans="7:13" s="108" customFormat="1">
      <c r="G315" s="109"/>
      <c r="I315" s="116"/>
      <c r="J315" s="129"/>
      <c r="K315" s="119"/>
      <c r="L315" s="143"/>
      <c r="M315" s="137"/>
    </row>
    <row r="316" spans="7:13" s="108" customFormat="1">
      <c r="G316" s="109"/>
      <c r="I316" s="116"/>
      <c r="K316" s="119"/>
      <c r="L316" s="120"/>
      <c r="M316" s="126"/>
    </row>
    <row r="317" spans="7:13" s="108" customFormat="1">
      <c r="G317" s="109"/>
      <c r="I317" s="116"/>
      <c r="K317" s="119"/>
      <c r="L317" s="120"/>
      <c r="M317" s="126"/>
    </row>
    <row r="318" spans="7:13" s="108" customFormat="1">
      <c r="G318" s="109"/>
      <c r="I318" s="116"/>
      <c r="K318" s="119"/>
      <c r="L318" s="120"/>
      <c r="M318" s="126"/>
    </row>
    <row r="319" spans="7:13" s="108" customFormat="1">
      <c r="G319" s="109"/>
      <c r="I319" s="116"/>
      <c r="K319" s="119"/>
      <c r="L319" s="120"/>
      <c r="M319" s="126"/>
    </row>
    <row r="320" spans="7:13" s="108" customFormat="1">
      <c r="G320" s="109"/>
      <c r="I320" s="116"/>
      <c r="K320" s="119"/>
      <c r="L320" s="120"/>
      <c r="M320" s="126"/>
    </row>
    <row r="321" spans="7:13" s="108" customFormat="1">
      <c r="G321" s="109"/>
      <c r="I321" s="116"/>
      <c r="K321" s="119"/>
      <c r="L321" s="120"/>
      <c r="M321" s="126"/>
    </row>
    <row r="322" spans="7:13" s="108" customFormat="1">
      <c r="G322" s="109"/>
      <c r="I322" s="116"/>
      <c r="K322" s="119"/>
      <c r="L322" s="120"/>
      <c r="M322" s="126"/>
    </row>
    <row r="323" spans="7:13" s="108" customFormat="1">
      <c r="G323" s="109"/>
      <c r="I323" s="116"/>
      <c r="K323" s="119"/>
      <c r="L323" s="120"/>
      <c r="M323" s="126"/>
    </row>
    <row r="324" spans="7:13" s="108" customFormat="1">
      <c r="G324" s="109"/>
      <c r="I324" s="116"/>
      <c r="K324" s="119"/>
      <c r="L324" s="120"/>
      <c r="M324" s="126"/>
    </row>
    <row r="325" spans="7:13" s="108" customFormat="1">
      <c r="G325" s="109"/>
      <c r="I325" s="116"/>
      <c r="K325" s="119"/>
      <c r="L325" s="120"/>
      <c r="M325" s="126"/>
    </row>
    <row r="326" spans="7:13" s="108" customFormat="1">
      <c r="G326" s="109"/>
      <c r="I326" s="116"/>
      <c r="K326" s="119"/>
      <c r="L326" s="120"/>
      <c r="M326" s="126"/>
    </row>
    <row r="327" spans="7:13" s="108" customFormat="1">
      <c r="G327" s="109"/>
      <c r="I327" s="116"/>
      <c r="K327" s="119"/>
      <c r="L327" s="120"/>
      <c r="M327" s="126"/>
    </row>
    <row r="328" spans="7:13" s="108" customFormat="1">
      <c r="G328" s="109"/>
      <c r="I328" s="116"/>
      <c r="K328" s="119"/>
      <c r="L328" s="120"/>
      <c r="M328" s="126"/>
    </row>
    <row r="329" spans="7:13" s="108" customFormat="1">
      <c r="G329" s="109"/>
      <c r="I329" s="116"/>
      <c r="K329" s="119"/>
      <c r="L329" s="120"/>
      <c r="M329" s="126"/>
    </row>
    <row r="330" spans="7:13" s="108" customFormat="1">
      <c r="G330" s="109"/>
      <c r="I330" s="116"/>
      <c r="K330" s="119"/>
      <c r="L330" s="120"/>
      <c r="M330" s="126"/>
    </row>
    <row r="331" spans="7:13" s="108" customFormat="1">
      <c r="G331" s="109"/>
      <c r="I331" s="116"/>
      <c r="K331" s="119"/>
      <c r="L331" s="120"/>
      <c r="M331" s="126"/>
    </row>
    <row r="332" spans="7:13" s="108" customFormat="1">
      <c r="G332" s="109"/>
      <c r="I332" s="116"/>
      <c r="K332" s="119"/>
      <c r="L332" s="120"/>
      <c r="M332" s="126"/>
    </row>
    <row r="333" spans="7:13" s="108" customFormat="1">
      <c r="G333" s="109"/>
      <c r="I333" s="116"/>
      <c r="K333" s="119"/>
      <c r="L333" s="120"/>
      <c r="M333" s="126"/>
    </row>
    <row r="334" spans="7:13" s="108" customFormat="1">
      <c r="G334" s="109"/>
      <c r="I334" s="116"/>
      <c r="K334" s="119"/>
      <c r="L334" s="120"/>
      <c r="M334" s="126"/>
    </row>
    <row r="335" spans="7:13" s="108" customFormat="1">
      <c r="G335" s="109"/>
      <c r="I335" s="116"/>
      <c r="K335" s="119"/>
      <c r="L335" s="120"/>
      <c r="M335" s="126"/>
    </row>
    <row r="336" spans="7:13" s="108" customFormat="1">
      <c r="G336" s="109"/>
      <c r="I336" s="116"/>
      <c r="K336" s="119"/>
      <c r="L336" s="120"/>
      <c r="M336" s="126"/>
    </row>
    <row r="337" spans="7:13" s="108" customFormat="1">
      <c r="G337" s="109"/>
      <c r="I337" s="116"/>
      <c r="K337" s="119"/>
      <c r="L337" s="120"/>
      <c r="M337" s="126"/>
    </row>
    <row r="338" spans="7:13" s="108" customFormat="1">
      <c r="G338" s="109"/>
      <c r="I338" s="116"/>
      <c r="K338" s="119"/>
      <c r="L338" s="120"/>
      <c r="M338" s="126"/>
    </row>
    <row r="339" spans="7:13" s="108" customFormat="1">
      <c r="G339" s="109"/>
      <c r="I339" s="116"/>
      <c r="K339" s="119"/>
      <c r="L339" s="120"/>
      <c r="M339" s="126"/>
    </row>
    <row r="340" spans="7:13" s="108" customFormat="1">
      <c r="G340" s="109"/>
      <c r="I340" s="116"/>
      <c r="K340" s="119"/>
      <c r="L340" s="120"/>
      <c r="M340" s="126"/>
    </row>
    <row r="341" spans="7:13" s="108" customFormat="1">
      <c r="G341" s="109"/>
      <c r="I341" s="116"/>
      <c r="K341" s="119"/>
      <c r="L341" s="120"/>
      <c r="M341" s="126"/>
    </row>
    <row r="342" spans="7:13" s="108" customFormat="1">
      <c r="G342" s="109"/>
      <c r="I342" s="116"/>
      <c r="K342" s="119"/>
      <c r="L342" s="120"/>
      <c r="M342" s="126"/>
    </row>
    <row r="343" spans="7:13" s="108" customFormat="1">
      <c r="G343" s="109"/>
      <c r="I343" s="116"/>
      <c r="K343" s="119"/>
      <c r="L343" s="120"/>
      <c r="M343" s="126"/>
    </row>
    <row r="344" spans="7:13" s="108" customFormat="1">
      <c r="G344" s="109"/>
      <c r="I344" s="116"/>
      <c r="K344" s="119"/>
      <c r="L344" s="120"/>
      <c r="M344" s="126"/>
    </row>
    <row r="345" spans="7:13" s="108" customFormat="1">
      <c r="G345" s="109"/>
      <c r="I345" s="116"/>
      <c r="K345" s="119"/>
      <c r="L345" s="120"/>
      <c r="M345" s="126"/>
    </row>
    <row r="346" spans="7:13" s="108" customFormat="1">
      <c r="G346" s="109"/>
      <c r="I346" s="116"/>
      <c r="K346" s="119"/>
      <c r="L346" s="120"/>
      <c r="M346" s="126"/>
    </row>
    <row r="347" spans="7:13" s="108" customFormat="1">
      <c r="G347" s="109"/>
      <c r="I347" s="116"/>
      <c r="K347" s="119"/>
      <c r="L347" s="120"/>
      <c r="M347" s="126"/>
    </row>
    <row r="348" spans="7:13" s="108" customFormat="1">
      <c r="G348" s="109"/>
      <c r="I348" s="116"/>
      <c r="K348" s="119"/>
      <c r="L348" s="120"/>
      <c r="M348" s="126"/>
    </row>
    <row r="349" spans="7:13" s="108" customFormat="1">
      <c r="G349" s="109"/>
      <c r="I349" s="116"/>
      <c r="K349" s="119"/>
      <c r="L349" s="120"/>
      <c r="M349" s="126"/>
    </row>
    <row r="350" spans="7:13" s="108" customFormat="1">
      <c r="G350" s="109"/>
      <c r="I350" s="116"/>
      <c r="K350" s="119"/>
      <c r="L350" s="120"/>
      <c r="M350" s="126"/>
    </row>
    <row r="351" spans="7:13" s="108" customFormat="1">
      <c r="G351" s="109"/>
      <c r="I351" s="116"/>
      <c r="K351" s="119"/>
      <c r="L351" s="120"/>
      <c r="M351" s="126"/>
    </row>
    <row r="352" spans="7:13" s="108" customFormat="1">
      <c r="G352" s="109"/>
      <c r="I352" s="116"/>
      <c r="K352" s="119"/>
      <c r="L352" s="120"/>
      <c r="M352" s="126"/>
    </row>
    <row r="353" spans="7:13" s="108" customFormat="1">
      <c r="G353" s="109"/>
      <c r="I353" s="116"/>
      <c r="K353" s="119"/>
      <c r="L353" s="120"/>
      <c r="M353" s="126"/>
    </row>
    <row r="354" spans="7:13" s="108" customFormat="1">
      <c r="G354" s="109"/>
      <c r="I354" s="116"/>
      <c r="K354" s="119"/>
      <c r="L354" s="120"/>
      <c r="M354" s="126"/>
    </row>
    <row r="355" spans="7:13" s="108" customFormat="1">
      <c r="G355" s="109"/>
      <c r="I355" s="116"/>
      <c r="K355" s="119"/>
      <c r="L355" s="120"/>
      <c r="M355" s="126"/>
    </row>
    <row r="356" spans="7:13" s="108" customFormat="1">
      <c r="G356" s="109"/>
      <c r="I356" s="116"/>
      <c r="K356" s="119"/>
      <c r="L356" s="120"/>
      <c r="M356" s="126"/>
    </row>
    <row r="357" spans="7:13" s="108" customFormat="1">
      <c r="G357" s="109"/>
      <c r="I357" s="116"/>
      <c r="K357" s="119"/>
      <c r="L357" s="120"/>
      <c r="M357" s="126"/>
    </row>
    <row r="358" spans="7:13" s="108" customFormat="1">
      <c r="G358" s="109"/>
      <c r="I358" s="116"/>
      <c r="K358" s="119"/>
      <c r="L358" s="120"/>
      <c r="M358" s="126"/>
    </row>
    <row r="359" spans="7:13" s="108" customFormat="1">
      <c r="G359" s="109"/>
      <c r="I359" s="116"/>
      <c r="K359" s="119"/>
      <c r="L359" s="120"/>
      <c r="M359" s="126"/>
    </row>
    <row r="360" spans="7:13" s="108" customFormat="1">
      <c r="G360" s="109"/>
      <c r="I360" s="116"/>
      <c r="J360" s="129"/>
      <c r="K360" s="119"/>
      <c r="L360" s="120"/>
      <c r="M360" s="126"/>
    </row>
    <row r="361" spans="7:13" s="108" customFormat="1">
      <c r="G361" s="138"/>
      <c r="I361" s="116"/>
      <c r="J361" s="142"/>
      <c r="K361" s="116"/>
      <c r="L361" s="135"/>
      <c r="M361" s="139"/>
    </row>
    <row r="362" spans="7:13" s="108" customFormat="1">
      <c r="G362" s="109"/>
      <c r="I362" s="116"/>
      <c r="J362" s="116"/>
      <c r="K362" s="116"/>
      <c r="L362" s="135"/>
      <c r="M362" s="139"/>
    </row>
    <row r="363" spans="7:13" s="108" customFormat="1">
      <c r="G363" s="109"/>
      <c r="I363" s="116"/>
      <c r="J363" s="116"/>
      <c r="K363" s="116"/>
      <c r="L363" s="135"/>
      <c r="M363" s="139"/>
    </row>
    <row r="364" spans="7:13" s="108" customFormat="1">
      <c r="G364" s="109"/>
      <c r="I364" s="116"/>
      <c r="J364" s="116"/>
      <c r="K364" s="116"/>
      <c r="L364" s="135"/>
      <c r="M364" s="139"/>
    </row>
    <row r="365" spans="7:13" s="108" customFormat="1">
      <c r="G365" s="109"/>
      <c r="I365" s="116"/>
      <c r="J365" s="140"/>
      <c r="K365" s="132"/>
      <c r="L365" s="120"/>
      <c r="M365" s="121"/>
    </row>
    <row r="366" spans="7:13" s="108" customFormat="1">
      <c r="G366" s="109"/>
      <c r="I366" s="116"/>
      <c r="J366" s="127"/>
      <c r="K366" s="127"/>
      <c r="L366" s="120"/>
      <c r="M366" s="128"/>
    </row>
    <row r="367" spans="7:13" s="108" customFormat="1">
      <c r="G367" s="109"/>
      <c r="I367" s="116"/>
      <c r="J367" s="131"/>
      <c r="K367" s="132"/>
      <c r="L367" s="120"/>
      <c r="M367" s="128"/>
    </row>
    <row r="368" spans="7:13" s="108" customFormat="1">
      <c r="G368" s="109"/>
      <c r="I368" s="116"/>
      <c r="J368" s="119"/>
      <c r="K368" s="119"/>
      <c r="L368" s="120"/>
      <c r="M368" s="133"/>
    </row>
    <row r="369" spans="7:13" s="108" customFormat="1">
      <c r="G369" s="109"/>
      <c r="I369" s="116"/>
      <c r="K369" s="119"/>
      <c r="L369" s="120"/>
      <c r="M369" s="126"/>
    </row>
    <row r="370" spans="7:13" s="108" customFormat="1">
      <c r="G370" s="109"/>
      <c r="I370" s="116"/>
      <c r="J370" s="134"/>
      <c r="K370" s="134"/>
      <c r="L370" s="135"/>
      <c r="M370" s="111"/>
    </row>
    <row r="371" spans="7:13" s="108" customFormat="1">
      <c r="G371" s="109"/>
      <c r="I371" s="116"/>
      <c r="J371" s="127"/>
      <c r="K371" s="127"/>
      <c r="L371" s="120"/>
      <c r="M371" s="128"/>
    </row>
    <row r="372" spans="7:13" s="108" customFormat="1">
      <c r="G372" s="109"/>
      <c r="I372" s="116"/>
      <c r="L372" s="135"/>
      <c r="M372" s="111"/>
    </row>
    <row r="373" spans="7:13" s="108" customFormat="1">
      <c r="G373" s="109"/>
      <c r="I373" s="116"/>
      <c r="L373" s="135"/>
      <c r="M373" s="111"/>
    </row>
    <row r="374" spans="7:13" s="108" customFormat="1">
      <c r="G374" s="109"/>
      <c r="I374" s="116"/>
      <c r="J374" s="127"/>
      <c r="K374" s="127"/>
      <c r="L374" s="120"/>
      <c r="M374" s="128"/>
    </row>
    <row r="375" spans="7:13" s="108" customFormat="1">
      <c r="G375" s="109"/>
      <c r="I375" s="116"/>
      <c r="L375" s="135"/>
      <c r="M375" s="111"/>
    </row>
    <row r="376" spans="7:13" s="108" customFormat="1">
      <c r="G376" s="109"/>
      <c r="I376" s="116"/>
      <c r="L376" s="135"/>
      <c r="M376" s="111"/>
    </row>
    <row r="377" spans="7:13" s="108" customFormat="1">
      <c r="G377" s="109"/>
      <c r="I377" s="116"/>
      <c r="L377" s="135"/>
      <c r="M377" s="111"/>
    </row>
    <row r="378" spans="7:13" s="108" customFormat="1">
      <c r="G378" s="109"/>
      <c r="I378" s="116"/>
      <c r="J378" s="134"/>
      <c r="K378" s="134"/>
      <c r="L378" s="114"/>
      <c r="M378" s="136"/>
    </row>
    <row r="379" spans="7:13" s="108" customFormat="1">
      <c r="G379" s="109"/>
      <c r="I379" s="116"/>
      <c r="L379" s="135"/>
      <c r="M379" s="111"/>
    </row>
    <row r="380" spans="7:13" s="108" customFormat="1">
      <c r="G380" s="109"/>
      <c r="I380" s="116"/>
      <c r="L380" s="135"/>
      <c r="M380" s="111"/>
    </row>
    <row r="381" spans="7:13" s="108" customFormat="1">
      <c r="G381" s="109"/>
      <c r="I381" s="116"/>
      <c r="J381" s="119"/>
      <c r="K381" s="119"/>
      <c r="L381" s="120"/>
      <c r="M381" s="128"/>
    </row>
    <row r="382" spans="7:13" s="108" customFormat="1">
      <c r="G382" s="109"/>
      <c r="I382" s="116"/>
      <c r="J382" s="119"/>
      <c r="K382" s="119"/>
      <c r="L382" s="120"/>
      <c r="M382" s="128"/>
    </row>
    <row r="383" spans="7:13" s="108" customFormat="1">
      <c r="G383" s="109"/>
      <c r="I383" s="116"/>
      <c r="J383" s="119"/>
      <c r="K383" s="119"/>
      <c r="L383" s="120"/>
      <c r="M383" s="128"/>
    </row>
    <row r="384" spans="7:13" s="108" customFormat="1">
      <c r="G384" s="109"/>
      <c r="I384" s="116"/>
      <c r="J384" s="119"/>
      <c r="K384" s="119"/>
      <c r="L384" s="120"/>
      <c r="M384" s="128"/>
    </row>
    <row r="385" spans="7:13" s="108" customFormat="1">
      <c r="G385" s="109"/>
      <c r="I385" s="116"/>
      <c r="J385" s="119"/>
      <c r="K385" s="119"/>
      <c r="L385" s="120"/>
      <c r="M385" s="128"/>
    </row>
    <row r="386" spans="7:13" s="108" customFormat="1">
      <c r="G386" s="109"/>
      <c r="I386" s="116"/>
      <c r="J386" s="132"/>
      <c r="K386" s="132"/>
      <c r="L386" s="120"/>
      <c r="M386" s="128"/>
    </row>
    <row r="387" spans="7:13" s="108" customFormat="1">
      <c r="G387" s="109"/>
      <c r="I387" s="116"/>
      <c r="J387" s="119"/>
      <c r="K387" s="119"/>
      <c r="L387" s="120"/>
      <c r="M387" s="128"/>
    </row>
    <row r="388" spans="7:13" s="108" customFormat="1">
      <c r="G388" s="109"/>
      <c r="I388" s="116"/>
      <c r="J388" s="119"/>
      <c r="K388" s="119"/>
      <c r="L388" s="120"/>
      <c r="M388" s="128"/>
    </row>
    <row r="389" spans="7:13" s="108" customFormat="1">
      <c r="G389" s="109"/>
      <c r="I389" s="116"/>
      <c r="K389" s="119"/>
      <c r="L389" s="120"/>
      <c r="M389" s="128"/>
    </row>
    <row r="390" spans="7:13" s="108" customFormat="1">
      <c r="G390" s="109"/>
      <c r="I390" s="116"/>
      <c r="J390" s="119"/>
      <c r="K390" s="119"/>
      <c r="L390" s="120"/>
      <c r="M390" s="128"/>
    </row>
    <row r="391" spans="7:13" s="108" customFormat="1">
      <c r="G391" s="109"/>
      <c r="I391" s="116"/>
      <c r="J391" s="119"/>
      <c r="K391" s="119"/>
      <c r="L391" s="120"/>
      <c r="M391" s="128"/>
    </row>
    <row r="392" spans="7:13" s="108" customFormat="1">
      <c r="G392" s="109"/>
      <c r="I392" s="116"/>
      <c r="K392" s="119"/>
      <c r="L392" s="120"/>
      <c r="M392" s="128"/>
    </row>
    <row r="393" spans="7:13" s="108" customFormat="1">
      <c r="G393" s="109"/>
      <c r="I393" s="116"/>
      <c r="K393" s="119"/>
      <c r="L393" s="120"/>
      <c r="M393" s="128"/>
    </row>
    <row r="394" spans="7:13" s="108" customFormat="1">
      <c r="G394" s="109"/>
      <c r="I394" s="116"/>
      <c r="J394" s="134"/>
      <c r="K394" s="132"/>
      <c r="L394" s="120"/>
      <c r="M394" s="128"/>
    </row>
    <row r="395" spans="7:13" s="108" customFormat="1">
      <c r="G395" s="109"/>
      <c r="I395" s="116"/>
      <c r="K395" s="119"/>
      <c r="L395" s="120"/>
      <c r="M395" s="128"/>
    </row>
    <row r="396" spans="7:13" s="108" customFormat="1">
      <c r="G396" s="109"/>
      <c r="I396" s="116"/>
      <c r="K396" s="119"/>
      <c r="L396" s="120"/>
      <c r="M396" s="128"/>
    </row>
    <row r="397" spans="7:13" s="108" customFormat="1">
      <c r="G397" s="109"/>
      <c r="I397" s="116"/>
      <c r="K397" s="119"/>
      <c r="L397" s="120"/>
      <c r="M397" s="121"/>
    </row>
    <row r="398" spans="7:13" s="108" customFormat="1">
      <c r="G398" s="109"/>
      <c r="I398" s="116"/>
      <c r="K398" s="119"/>
      <c r="L398" s="120"/>
      <c r="M398" s="126"/>
    </row>
    <row r="399" spans="7:13" s="108" customFormat="1">
      <c r="G399" s="109"/>
      <c r="I399" s="116"/>
      <c r="K399" s="119"/>
      <c r="L399" s="120"/>
      <c r="M399" s="126"/>
    </row>
    <row r="400" spans="7:13" s="108" customFormat="1">
      <c r="G400" s="109"/>
      <c r="I400" s="116"/>
      <c r="J400" s="134"/>
      <c r="K400" s="132"/>
      <c r="L400" s="120"/>
      <c r="M400" s="126"/>
    </row>
    <row r="401" spans="7:13" s="108" customFormat="1">
      <c r="G401" s="109"/>
      <c r="I401" s="116"/>
      <c r="K401" s="119"/>
      <c r="L401" s="120"/>
      <c r="M401" s="126"/>
    </row>
    <row r="402" spans="7:13" s="108" customFormat="1">
      <c r="G402" s="109"/>
      <c r="I402" s="116"/>
      <c r="K402" s="119"/>
      <c r="L402" s="120"/>
      <c r="M402" s="126"/>
    </row>
    <row r="403" spans="7:13" s="108" customFormat="1">
      <c r="G403" s="109"/>
      <c r="I403" s="116"/>
      <c r="K403" s="119"/>
      <c r="L403" s="120"/>
      <c r="M403" s="126"/>
    </row>
    <row r="404" spans="7:13" s="108" customFormat="1">
      <c r="G404" s="109"/>
      <c r="I404" s="116"/>
      <c r="J404" s="134"/>
      <c r="K404" s="132"/>
      <c r="L404" s="120"/>
      <c r="M404" s="126"/>
    </row>
    <row r="405" spans="7:13" s="108" customFormat="1">
      <c r="G405" s="109"/>
      <c r="I405" s="116"/>
      <c r="K405" s="119"/>
      <c r="L405" s="120"/>
      <c r="M405" s="126"/>
    </row>
    <row r="406" spans="7:13" s="108" customFormat="1">
      <c r="G406" s="109"/>
      <c r="I406" s="116"/>
      <c r="K406" s="119"/>
      <c r="L406" s="120"/>
      <c r="M406" s="126"/>
    </row>
    <row r="407" spans="7:13" s="108" customFormat="1">
      <c r="G407" s="109"/>
      <c r="I407" s="116"/>
      <c r="J407" s="134"/>
      <c r="K407" s="132"/>
      <c r="L407" s="120"/>
      <c r="M407" s="126"/>
    </row>
    <row r="408" spans="7:13" s="108" customFormat="1">
      <c r="G408" s="109"/>
      <c r="I408" s="116"/>
      <c r="K408" s="119"/>
      <c r="L408" s="120"/>
      <c r="M408" s="126"/>
    </row>
    <row r="409" spans="7:13" s="108" customFormat="1">
      <c r="G409" s="109"/>
      <c r="I409" s="116"/>
      <c r="K409" s="119"/>
      <c r="L409" s="120"/>
      <c r="M409" s="126"/>
    </row>
    <row r="410" spans="7:13" s="108" customFormat="1">
      <c r="G410" s="109"/>
      <c r="I410" s="116"/>
      <c r="K410" s="119"/>
      <c r="L410" s="120"/>
      <c r="M410" s="126"/>
    </row>
    <row r="411" spans="7:13" s="108" customFormat="1">
      <c r="G411" s="109"/>
      <c r="I411" s="116"/>
      <c r="K411" s="119"/>
      <c r="L411" s="120"/>
      <c r="M411" s="126"/>
    </row>
    <row r="412" spans="7:13" s="108" customFormat="1">
      <c r="G412" s="109"/>
      <c r="I412" s="116"/>
      <c r="J412" s="134"/>
      <c r="K412" s="132"/>
      <c r="L412" s="120"/>
      <c r="M412" s="126"/>
    </row>
    <row r="413" spans="7:13" s="108" customFormat="1">
      <c r="G413" s="109"/>
      <c r="I413" s="116"/>
      <c r="K413" s="119"/>
      <c r="L413" s="120"/>
      <c r="M413" s="126"/>
    </row>
    <row r="414" spans="7:13" s="108" customFormat="1">
      <c r="G414" s="109"/>
      <c r="I414" s="116"/>
      <c r="K414" s="119"/>
      <c r="L414" s="120"/>
      <c r="M414" s="126"/>
    </row>
    <row r="415" spans="7:13" s="108" customFormat="1">
      <c r="G415" s="109"/>
      <c r="I415" s="116"/>
      <c r="K415" s="119"/>
      <c r="L415" s="120"/>
      <c r="M415" s="126"/>
    </row>
    <row r="416" spans="7:13" s="108" customFormat="1">
      <c r="G416" s="109"/>
      <c r="I416" s="116"/>
      <c r="K416" s="119"/>
      <c r="L416" s="120"/>
      <c r="M416" s="126"/>
    </row>
    <row r="417" spans="7:13" s="108" customFormat="1">
      <c r="G417" s="109"/>
      <c r="I417" s="116"/>
      <c r="K417" s="119"/>
      <c r="L417" s="120"/>
      <c r="M417" s="126"/>
    </row>
    <row r="418" spans="7:13" s="108" customFormat="1">
      <c r="G418" s="109"/>
      <c r="I418" s="116"/>
      <c r="K418" s="119"/>
      <c r="L418" s="120"/>
      <c r="M418" s="126"/>
    </row>
    <row r="419" spans="7:13" s="108" customFormat="1">
      <c r="G419" s="109"/>
      <c r="I419" s="116"/>
      <c r="K419" s="119"/>
      <c r="L419" s="120"/>
      <c r="M419" s="126"/>
    </row>
    <row r="420" spans="7:13" s="108" customFormat="1">
      <c r="G420" s="109"/>
      <c r="I420" s="116"/>
      <c r="K420" s="119"/>
      <c r="L420" s="120"/>
      <c r="M420" s="126"/>
    </row>
    <row r="421" spans="7:13" s="108" customFormat="1">
      <c r="G421" s="109"/>
      <c r="I421" s="116"/>
      <c r="K421" s="119"/>
      <c r="L421" s="120"/>
      <c r="M421" s="126"/>
    </row>
    <row r="422" spans="7:13" s="108" customFormat="1">
      <c r="G422" s="109"/>
      <c r="I422" s="116"/>
      <c r="K422" s="119"/>
      <c r="L422" s="120"/>
      <c r="M422" s="126"/>
    </row>
    <row r="423" spans="7:13" s="108" customFormat="1">
      <c r="G423" s="109"/>
      <c r="I423" s="116"/>
      <c r="K423" s="119"/>
      <c r="L423" s="120"/>
      <c r="M423" s="126"/>
    </row>
    <row r="424" spans="7:13" s="108" customFormat="1">
      <c r="G424" s="109"/>
      <c r="I424" s="116"/>
      <c r="K424" s="119"/>
      <c r="L424" s="120"/>
      <c r="M424" s="126"/>
    </row>
    <row r="425" spans="7:13" s="108" customFormat="1">
      <c r="G425" s="109"/>
      <c r="I425" s="116"/>
      <c r="K425" s="119"/>
      <c r="L425" s="120"/>
      <c r="M425" s="126"/>
    </row>
    <row r="426" spans="7:13" s="108" customFormat="1">
      <c r="G426" s="109"/>
      <c r="I426" s="116"/>
      <c r="K426" s="119"/>
      <c r="L426" s="120"/>
      <c r="M426" s="126"/>
    </row>
    <row r="427" spans="7:13" s="108" customFormat="1">
      <c r="G427" s="109"/>
      <c r="I427" s="116"/>
      <c r="K427" s="119"/>
      <c r="L427" s="120"/>
      <c r="M427" s="126"/>
    </row>
    <row r="428" spans="7:13" s="108" customFormat="1">
      <c r="G428" s="109"/>
      <c r="I428" s="116"/>
      <c r="K428" s="119"/>
      <c r="L428" s="120"/>
      <c r="M428" s="126"/>
    </row>
    <row r="429" spans="7:13" s="108" customFormat="1">
      <c r="G429" s="109"/>
      <c r="I429" s="116"/>
      <c r="K429" s="119"/>
      <c r="L429" s="120"/>
      <c r="M429" s="126"/>
    </row>
    <row r="430" spans="7:13" s="108" customFormat="1">
      <c r="G430" s="109"/>
      <c r="I430" s="116"/>
      <c r="K430" s="119"/>
      <c r="L430" s="120"/>
      <c r="M430" s="126"/>
    </row>
    <row r="431" spans="7:13" s="108" customFormat="1">
      <c r="G431" s="109"/>
      <c r="I431" s="116"/>
      <c r="J431" s="134"/>
      <c r="K431" s="132"/>
      <c r="L431" s="120"/>
      <c r="M431" s="126"/>
    </row>
    <row r="432" spans="7:13" s="108" customFormat="1">
      <c r="G432" s="109"/>
      <c r="I432" s="116"/>
      <c r="K432" s="119"/>
      <c r="L432" s="120"/>
      <c r="M432" s="126"/>
    </row>
    <row r="433" spans="7:13" s="108" customFormat="1">
      <c r="G433" s="109"/>
      <c r="I433" s="116"/>
      <c r="K433" s="119"/>
      <c r="L433" s="120"/>
      <c r="M433" s="126"/>
    </row>
    <row r="434" spans="7:13" s="108" customFormat="1">
      <c r="G434" s="109"/>
      <c r="I434" s="116"/>
      <c r="K434" s="119"/>
      <c r="L434" s="120"/>
      <c r="M434" s="126"/>
    </row>
    <row r="435" spans="7:13" s="108" customFormat="1">
      <c r="G435" s="109"/>
      <c r="I435" s="116"/>
      <c r="K435" s="119"/>
      <c r="L435" s="120"/>
      <c r="M435" s="126"/>
    </row>
    <row r="436" spans="7:13" s="108" customFormat="1">
      <c r="G436" s="109"/>
      <c r="I436" s="116"/>
      <c r="K436" s="119"/>
      <c r="L436" s="120"/>
      <c r="M436" s="126"/>
    </row>
    <row r="437" spans="7:13" s="108" customFormat="1">
      <c r="G437" s="109"/>
      <c r="I437" s="116"/>
      <c r="K437" s="119"/>
      <c r="L437" s="120"/>
      <c r="M437" s="126"/>
    </row>
    <row r="438" spans="7:13" s="108" customFormat="1">
      <c r="G438" s="109"/>
      <c r="I438" s="116"/>
      <c r="J438" s="134"/>
      <c r="K438" s="132"/>
      <c r="L438" s="120"/>
      <c r="M438" s="126"/>
    </row>
    <row r="439" spans="7:13" s="108" customFormat="1">
      <c r="G439" s="109"/>
      <c r="I439" s="116"/>
      <c r="K439" s="119"/>
      <c r="L439" s="120"/>
      <c r="M439" s="126"/>
    </row>
    <row r="440" spans="7:13" s="108" customFormat="1">
      <c r="G440" s="109"/>
      <c r="I440" s="116"/>
      <c r="J440" s="134"/>
      <c r="K440" s="132"/>
      <c r="L440" s="120"/>
      <c r="M440" s="126"/>
    </row>
    <row r="441" spans="7:13" s="108" customFormat="1">
      <c r="G441" s="109"/>
      <c r="I441" s="116"/>
      <c r="K441" s="119"/>
      <c r="L441" s="120"/>
      <c r="M441" s="126"/>
    </row>
    <row r="442" spans="7:13" s="108" customFormat="1">
      <c r="G442" s="109"/>
      <c r="I442" s="116"/>
      <c r="K442" s="119"/>
      <c r="L442" s="120"/>
      <c r="M442" s="126"/>
    </row>
    <row r="443" spans="7:13" s="108" customFormat="1">
      <c r="G443" s="109"/>
      <c r="I443" s="116"/>
      <c r="K443" s="119"/>
      <c r="L443" s="120"/>
      <c r="M443" s="126"/>
    </row>
    <row r="444" spans="7:13" s="108" customFormat="1">
      <c r="G444" s="109"/>
      <c r="I444" s="116"/>
      <c r="K444" s="119"/>
      <c r="L444" s="120"/>
      <c r="M444" s="126"/>
    </row>
    <row r="445" spans="7:13" s="108" customFormat="1">
      <c r="G445" s="109"/>
      <c r="I445" s="116"/>
      <c r="K445" s="119"/>
      <c r="L445" s="120"/>
      <c r="M445" s="126"/>
    </row>
    <row r="446" spans="7:13" s="108" customFormat="1">
      <c r="G446" s="109"/>
      <c r="I446" s="116"/>
      <c r="K446" s="119"/>
      <c r="L446" s="120"/>
      <c r="M446" s="126"/>
    </row>
    <row r="447" spans="7:13" s="108" customFormat="1">
      <c r="G447" s="109"/>
      <c r="I447" s="116"/>
      <c r="K447" s="119"/>
      <c r="L447" s="120"/>
      <c r="M447" s="126"/>
    </row>
    <row r="448" spans="7:13" s="108" customFormat="1">
      <c r="G448" s="109"/>
      <c r="I448" s="116"/>
      <c r="J448" s="134"/>
      <c r="K448" s="132"/>
      <c r="L448" s="120"/>
      <c r="M448" s="126"/>
    </row>
    <row r="449" spans="7:13" s="108" customFormat="1">
      <c r="G449" s="109"/>
      <c r="I449" s="116"/>
      <c r="K449" s="119"/>
      <c r="L449" s="120"/>
      <c r="M449" s="126"/>
    </row>
    <row r="450" spans="7:13" s="108" customFormat="1">
      <c r="G450" s="109"/>
      <c r="I450" s="116"/>
      <c r="K450" s="119"/>
      <c r="L450" s="120"/>
      <c r="M450" s="126"/>
    </row>
    <row r="451" spans="7:13" s="108" customFormat="1">
      <c r="G451" s="109"/>
      <c r="I451" s="116"/>
      <c r="K451" s="119"/>
      <c r="L451" s="120"/>
      <c r="M451" s="126"/>
    </row>
    <row r="452" spans="7:13" s="108" customFormat="1">
      <c r="G452" s="109"/>
      <c r="I452" s="116"/>
      <c r="K452" s="119"/>
      <c r="L452" s="120"/>
      <c r="M452" s="126"/>
    </row>
    <row r="453" spans="7:13" s="108" customFormat="1">
      <c r="G453" s="109"/>
      <c r="I453" s="116"/>
      <c r="K453" s="119"/>
      <c r="L453" s="120"/>
      <c r="M453" s="126"/>
    </row>
    <row r="454" spans="7:13" s="108" customFormat="1">
      <c r="G454" s="109"/>
      <c r="I454" s="116"/>
      <c r="K454" s="119"/>
      <c r="L454" s="120"/>
      <c r="M454" s="126"/>
    </row>
    <row r="455" spans="7:13" s="108" customFormat="1">
      <c r="G455" s="109"/>
      <c r="I455" s="116"/>
      <c r="K455" s="119"/>
      <c r="L455" s="120"/>
      <c r="M455" s="126"/>
    </row>
    <row r="456" spans="7:13" s="108" customFormat="1">
      <c r="G456" s="109"/>
      <c r="I456" s="116"/>
      <c r="J456" s="134"/>
      <c r="K456" s="132"/>
      <c r="L456" s="120"/>
      <c r="M456" s="126"/>
    </row>
    <row r="457" spans="7:13" s="108" customFormat="1">
      <c r="G457" s="109"/>
      <c r="I457" s="116"/>
      <c r="K457" s="119"/>
      <c r="L457" s="120"/>
      <c r="M457" s="126"/>
    </row>
    <row r="458" spans="7:13" s="108" customFormat="1">
      <c r="G458" s="109"/>
      <c r="I458" s="116"/>
      <c r="K458" s="119"/>
      <c r="L458" s="120"/>
      <c r="M458" s="126"/>
    </row>
    <row r="459" spans="7:13" s="108" customFormat="1">
      <c r="G459" s="109"/>
      <c r="I459" s="116"/>
      <c r="K459" s="119"/>
      <c r="L459" s="120"/>
      <c r="M459" s="126"/>
    </row>
    <row r="460" spans="7:13" s="108" customFormat="1">
      <c r="G460" s="109"/>
      <c r="I460" s="116"/>
      <c r="K460" s="119"/>
      <c r="L460" s="120"/>
      <c r="M460" s="126"/>
    </row>
    <row r="461" spans="7:13" s="108" customFormat="1">
      <c r="G461" s="109"/>
      <c r="I461" s="116"/>
      <c r="K461" s="119"/>
      <c r="L461" s="120"/>
      <c r="M461" s="126"/>
    </row>
    <row r="462" spans="7:13" s="108" customFormat="1">
      <c r="G462" s="109"/>
      <c r="I462" s="116"/>
      <c r="K462" s="119"/>
      <c r="L462" s="120"/>
      <c r="M462" s="126"/>
    </row>
    <row r="463" spans="7:13" s="108" customFormat="1">
      <c r="G463" s="109"/>
      <c r="I463" s="116"/>
      <c r="K463" s="119"/>
      <c r="L463" s="120"/>
      <c r="M463" s="126"/>
    </row>
    <row r="464" spans="7:13" s="108" customFormat="1">
      <c r="G464" s="109"/>
      <c r="I464" s="116"/>
      <c r="J464" s="134"/>
      <c r="K464" s="132"/>
      <c r="L464" s="120"/>
      <c r="M464" s="126"/>
    </row>
    <row r="465" spans="9:13">
      <c r="I465" s="24"/>
      <c r="K465" s="2"/>
      <c r="L465" s="47"/>
      <c r="M465" s="45"/>
    </row>
    <row r="466" spans="9:13">
      <c r="I466" s="24"/>
      <c r="K466" s="2"/>
      <c r="L466" s="47"/>
      <c r="M466" s="45"/>
    </row>
    <row r="467" spans="9:13">
      <c r="I467" s="24"/>
      <c r="K467" s="2"/>
      <c r="L467" s="47"/>
      <c r="M467" s="45"/>
    </row>
    <row r="468" spans="9:13">
      <c r="I468" s="24"/>
      <c r="K468" s="2"/>
      <c r="L468" s="47"/>
      <c r="M468" s="45"/>
    </row>
    <row r="469" spans="9:13">
      <c r="I469" s="24"/>
      <c r="K469" s="2"/>
      <c r="L469" s="47"/>
      <c r="M469" s="45"/>
    </row>
    <row r="470" spans="9:13">
      <c r="I470" s="24"/>
      <c r="J470" s="46"/>
      <c r="K470" s="38"/>
      <c r="L470" s="47"/>
      <c r="M470" s="45"/>
    </row>
    <row r="471" spans="9:13">
      <c r="I471" s="24"/>
      <c r="K471" s="2"/>
      <c r="L471" s="47"/>
      <c r="M471" s="45"/>
    </row>
    <row r="472" spans="9:13">
      <c r="I472" s="24"/>
      <c r="K472" s="2"/>
      <c r="L472" s="47"/>
      <c r="M472" s="45"/>
    </row>
    <row r="473" spans="9:13">
      <c r="I473" s="24"/>
      <c r="K473" s="2"/>
      <c r="L473" s="47"/>
      <c r="M473" s="45"/>
    </row>
    <row r="474" spans="9:13">
      <c r="I474" s="24"/>
      <c r="J474" s="46"/>
      <c r="K474" s="38"/>
      <c r="L474" s="47"/>
      <c r="M474" s="45"/>
    </row>
    <row r="475" spans="9:13">
      <c r="I475" s="24"/>
      <c r="K475" s="2"/>
      <c r="L475" s="47"/>
      <c r="M475" s="45"/>
    </row>
    <row r="476" spans="9:13">
      <c r="I476" s="24"/>
      <c r="K476" s="2"/>
      <c r="L476" s="47"/>
      <c r="M476" s="45"/>
    </row>
    <row r="477" spans="9:13">
      <c r="I477" s="24"/>
      <c r="K477" s="2"/>
      <c r="L477" s="47"/>
      <c r="M477" s="45"/>
    </row>
    <row r="478" spans="9:13">
      <c r="I478" s="24"/>
      <c r="J478" s="46"/>
      <c r="K478" s="38"/>
      <c r="L478" s="47"/>
      <c r="M478" s="45"/>
    </row>
    <row r="479" spans="9:13">
      <c r="I479" s="24"/>
      <c r="K479" s="2"/>
      <c r="L479" s="47"/>
      <c r="M479" s="45"/>
    </row>
    <row r="480" spans="9:13">
      <c r="I480" s="24"/>
      <c r="K480" s="2"/>
      <c r="L480" s="47"/>
      <c r="M480" s="45"/>
    </row>
    <row r="481" spans="9:13">
      <c r="I481" s="24"/>
      <c r="K481" s="2"/>
      <c r="L481" s="47"/>
      <c r="M481" s="45"/>
    </row>
    <row r="482" spans="9:13">
      <c r="I482" s="24"/>
      <c r="K482" s="2"/>
      <c r="L482" s="47"/>
      <c r="M482" s="45"/>
    </row>
    <row r="483" spans="9:13">
      <c r="I483" s="24"/>
      <c r="J483" s="46"/>
      <c r="K483" s="38"/>
      <c r="L483" s="47"/>
      <c r="M483" s="45"/>
    </row>
    <row r="484" spans="9:13">
      <c r="I484" s="24"/>
      <c r="K484" s="2"/>
      <c r="L484" s="47"/>
      <c r="M484" s="45"/>
    </row>
    <row r="485" spans="9:13">
      <c r="I485" s="24"/>
      <c r="K485" s="2"/>
      <c r="L485" s="47"/>
      <c r="M485" s="45"/>
    </row>
    <row r="486" spans="9:13">
      <c r="I486" s="24"/>
      <c r="K486" s="2"/>
      <c r="L486" s="47"/>
      <c r="M486" s="45"/>
    </row>
    <row r="487" spans="9:13">
      <c r="I487" s="24"/>
      <c r="K487" s="2"/>
      <c r="L487" s="47"/>
      <c r="M487" s="45"/>
    </row>
    <row r="488" spans="9:13">
      <c r="I488" s="24"/>
      <c r="K488" s="2"/>
      <c r="L488" s="47"/>
      <c r="M488" s="45"/>
    </row>
    <row r="489" spans="9:13">
      <c r="I489" s="24"/>
      <c r="K489" s="2"/>
      <c r="L489" s="47"/>
      <c r="M489" s="45"/>
    </row>
    <row r="490" spans="9:13">
      <c r="I490" s="24"/>
      <c r="K490" s="2"/>
      <c r="L490" s="47"/>
      <c r="M490" s="45"/>
    </row>
    <row r="491" spans="9:13">
      <c r="I491" s="24"/>
      <c r="K491" s="2"/>
      <c r="L491" s="47"/>
      <c r="M491" s="45"/>
    </row>
    <row r="492" spans="9:13">
      <c r="I492" s="24"/>
      <c r="K492" s="2"/>
      <c r="L492" s="47"/>
      <c r="M492" s="45"/>
    </row>
    <row r="493" spans="9:13">
      <c r="I493" s="24"/>
      <c r="K493" s="2"/>
      <c r="L493" s="47"/>
      <c r="M493" s="45"/>
    </row>
    <row r="494" spans="9:13">
      <c r="I494" s="24"/>
      <c r="K494" s="2"/>
      <c r="L494" s="47"/>
      <c r="M494" s="45"/>
    </row>
    <row r="495" spans="9:13">
      <c r="I495" s="24"/>
      <c r="K495" s="2"/>
      <c r="L495" s="47"/>
      <c r="M495" s="45"/>
    </row>
    <row r="496" spans="9:13">
      <c r="I496" s="24"/>
      <c r="K496" s="2"/>
      <c r="L496" s="47"/>
      <c r="M496" s="45"/>
    </row>
    <row r="497" spans="9:13">
      <c r="I497" s="24"/>
      <c r="K497" s="2"/>
      <c r="L497" s="47"/>
      <c r="M497" s="45"/>
    </row>
    <row r="498" spans="9:13">
      <c r="I498" s="24"/>
      <c r="K498" s="2"/>
      <c r="L498" s="47"/>
      <c r="M498" s="45"/>
    </row>
    <row r="499" spans="9:13">
      <c r="I499" s="24"/>
      <c r="J499" s="46"/>
      <c r="K499" s="38"/>
      <c r="L499" s="47"/>
      <c r="M499" s="45"/>
    </row>
    <row r="500" spans="9:13">
      <c r="I500" s="24"/>
      <c r="K500" s="2"/>
      <c r="L500" s="47"/>
      <c r="M500" s="45"/>
    </row>
    <row r="501" spans="9:13">
      <c r="I501" s="24"/>
      <c r="K501" s="2"/>
      <c r="L501" s="47"/>
      <c r="M501" s="45"/>
    </row>
    <row r="502" spans="9:13">
      <c r="I502" s="24"/>
      <c r="K502" s="2"/>
      <c r="L502" s="47"/>
      <c r="M502" s="45"/>
    </row>
    <row r="503" spans="9:13">
      <c r="I503" s="24"/>
      <c r="K503" s="2"/>
      <c r="L503" s="47"/>
      <c r="M503" s="45"/>
    </row>
    <row r="504" spans="9:13">
      <c r="I504" s="24"/>
      <c r="K504" s="2"/>
      <c r="L504" s="47"/>
      <c r="M504" s="45"/>
    </row>
    <row r="505" spans="9:13">
      <c r="I505" s="24"/>
      <c r="K505" s="2"/>
      <c r="L505" s="47"/>
      <c r="M505" s="45"/>
    </row>
    <row r="506" spans="9:13">
      <c r="I506" s="24"/>
      <c r="J506" s="37"/>
      <c r="K506" s="38"/>
      <c r="L506" s="47"/>
      <c r="M506" s="42"/>
    </row>
    <row r="507" spans="9:13">
      <c r="I507" s="24"/>
      <c r="J507" s="2"/>
      <c r="K507" s="2"/>
      <c r="L507" s="47"/>
      <c r="M507" s="41"/>
    </row>
    <row r="508" spans="9:13">
      <c r="I508" s="24"/>
      <c r="J508" s="2"/>
      <c r="K508" s="2"/>
      <c r="L508" s="47"/>
      <c r="M508" s="41"/>
    </row>
    <row r="509" spans="9:13">
      <c r="I509" s="24"/>
      <c r="J509" s="2"/>
      <c r="K509" s="2"/>
      <c r="L509" s="47"/>
      <c r="M509" s="41"/>
    </row>
    <row r="510" spans="9:13">
      <c r="I510" s="24"/>
      <c r="J510" s="2"/>
      <c r="K510" s="2"/>
      <c r="L510" s="47"/>
      <c r="M510" s="41"/>
    </row>
    <row r="511" spans="9:13">
      <c r="I511" s="24"/>
      <c r="J511" s="2"/>
      <c r="K511" s="2"/>
      <c r="L511" s="47"/>
      <c r="M511" s="41"/>
    </row>
    <row r="512" spans="9:13">
      <c r="I512" s="24"/>
      <c r="J512" s="2"/>
      <c r="K512" s="2"/>
      <c r="L512" s="47"/>
      <c r="M512" s="41"/>
    </row>
    <row r="513" spans="9:13">
      <c r="I513" s="24"/>
      <c r="J513" s="2"/>
      <c r="K513" s="2"/>
      <c r="L513" s="47"/>
      <c r="M513" s="41"/>
    </row>
    <row r="514" spans="9:13">
      <c r="I514" s="24"/>
      <c r="J514" s="2"/>
      <c r="K514" s="2"/>
      <c r="L514" s="47"/>
      <c r="M514" s="41"/>
    </row>
    <row r="515" spans="9:13">
      <c r="I515" s="24"/>
      <c r="J515" s="2"/>
      <c r="K515" s="2"/>
      <c r="L515" s="47"/>
      <c r="M515" s="41"/>
    </row>
    <row r="516" spans="9:13">
      <c r="I516" s="24"/>
      <c r="J516" s="2"/>
      <c r="K516" s="2"/>
      <c r="L516" s="47"/>
      <c r="M516" s="41"/>
    </row>
    <row r="517" spans="9:13">
      <c r="I517" s="24"/>
      <c r="J517" s="2"/>
      <c r="K517" s="2"/>
      <c r="L517" s="47"/>
      <c r="M517" s="41"/>
    </row>
    <row r="518" spans="9:13">
      <c r="I518" s="24"/>
      <c r="J518" s="2"/>
      <c r="K518" s="2"/>
      <c r="L518" s="47"/>
      <c r="M518" s="41"/>
    </row>
    <row r="519" spans="9:13">
      <c r="I519" s="24"/>
      <c r="J519" s="2"/>
      <c r="K519" s="2"/>
      <c r="L519" s="47"/>
      <c r="M519" s="41"/>
    </row>
    <row r="520" spans="9:13">
      <c r="I520" s="24"/>
      <c r="J520" s="2"/>
      <c r="K520" s="2"/>
      <c r="L520" s="47"/>
      <c r="M520" s="41"/>
    </row>
    <row r="521" spans="9:13">
      <c r="I521" s="24"/>
      <c r="J521" s="2"/>
      <c r="K521" s="2"/>
      <c r="L521" s="47"/>
      <c r="M521" s="41"/>
    </row>
    <row r="522" spans="9:13">
      <c r="I522" s="24"/>
      <c r="J522" s="2"/>
      <c r="K522" s="2"/>
      <c r="L522" s="47"/>
      <c r="M522" s="41"/>
    </row>
    <row r="523" spans="9:13">
      <c r="I523" s="24"/>
      <c r="J523" s="2"/>
      <c r="K523" s="2"/>
      <c r="L523" s="47"/>
      <c r="M523" s="41"/>
    </row>
    <row r="524" spans="9:13">
      <c r="I524" s="24"/>
      <c r="J524" s="2"/>
      <c r="K524" s="2"/>
      <c r="L524" s="47"/>
      <c r="M524" s="41"/>
    </row>
    <row r="525" spans="9:13">
      <c r="I525" s="24"/>
      <c r="J525" s="2"/>
      <c r="K525" s="2"/>
      <c r="L525" s="47"/>
      <c r="M525" s="41"/>
    </row>
    <row r="526" spans="9:13">
      <c r="I526" s="24"/>
      <c r="J526" s="2"/>
      <c r="K526" s="2"/>
      <c r="L526" s="47"/>
      <c r="M526" s="41"/>
    </row>
    <row r="527" spans="9:13">
      <c r="I527" s="24"/>
      <c r="J527" s="2"/>
      <c r="K527" s="2"/>
      <c r="L527" s="47"/>
      <c r="M527" s="41"/>
    </row>
    <row r="528" spans="9:13">
      <c r="I528" s="24"/>
      <c r="J528" s="2"/>
      <c r="K528" s="2"/>
      <c r="L528" s="47"/>
      <c r="M528" s="41"/>
    </row>
    <row r="529" spans="9:13">
      <c r="I529" s="24"/>
      <c r="J529" s="2"/>
      <c r="K529" s="2"/>
      <c r="L529" s="47"/>
      <c r="M529" s="41"/>
    </row>
    <row r="530" spans="9:13">
      <c r="I530" s="24"/>
      <c r="J530" s="2"/>
      <c r="K530" s="2"/>
      <c r="L530" s="47"/>
      <c r="M530" s="41"/>
    </row>
    <row r="531" spans="9:13">
      <c r="I531" s="24"/>
      <c r="J531" s="2"/>
      <c r="K531" s="2"/>
      <c r="L531" s="47"/>
      <c r="M531" s="41"/>
    </row>
    <row r="532" spans="9:13">
      <c r="I532" s="24"/>
      <c r="J532" s="2"/>
      <c r="K532" s="2"/>
      <c r="L532" s="47"/>
      <c r="M532" s="41"/>
    </row>
    <row r="533" spans="9:13">
      <c r="I533" s="24"/>
      <c r="K533" s="2"/>
      <c r="L533" s="47"/>
      <c r="M533" s="41"/>
    </row>
    <row r="534" spans="9:13">
      <c r="I534" s="24"/>
      <c r="J534" s="2"/>
      <c r="K534" s="2"/>
      <c r="L534" s="47"/>
      <c r="M534" s="41"/>
    </row>
    <row r="535" spans="9:13">
      <c r="I535" s="24"/>
      <c r="J535" s="2"/>
      <c r="K535" s="2"/>
      <c r="L535" s="47"/>
      <c r="M535" s="41"/>
    </row>
    <row r="536" spans="9:13">
      <c r="I536" s="24"/>
      <c r="J536" s="2"/>
      <c r="K536" s="30"/>
      <c r="L536" s="47"/>
      <c r="M536" s="41"/>
    </row>
    <row r="537" spans="9:13">
      <c r="I537" s="24"/>
      <c r="J537" s="2"/>
      <c r="K537" s="31"/>
      <c r="L537" s="47"/>
      <c r="M537" s="41"/>
    </row>
    <row r="538" spans="9:13">
      <c r="I538" s="24"/>
      <c r="J538" s="2"/>
      <c r="K538" s="2"/>
      <c r="L538" s="47"/>
      <c r="M538" s="41"/>
    </row>
    <row r="539" spans="9:13">
      <c r="I539" s="24"/>
      <c r="J539" s="2"/>
      <c r="K539" s="2"/>
      <c r="L539" s="47"/>
      <c r="M539" s="41"/>
    </row>
    <row r="540" spans="9:13">
      <c r="I540" s="24"/>
      <c r="J540" s="30"/>
      <c r="K540" s="2"/>
      <c r="L540" s="47"/>
      <c r="M540" s="41"/>
    </row>
    <row r="541" spans="9:13">
      <c r="I541" s="24"/>
      <c r="J541" s="30"/>
      <c r="K541" s="2"/>
      <c r="L541" s="47"/>
      <c r="M541" s="41"/>
    </row>
    <row r="542" spans="9:13">
      <c r="I542" s="24"/>
      <c r="J542" s="30"/>
      <c r="K542" s="2"/>
      <c r="L542" s="47"/>
      <c r="M542" s="41"/>
    </row>
    <row r="543" spans="9:13">
      <c r="I543" s="24"/>
      <c r="J543" s="30"/>
      <c r="K543" s="2"/>
      <c r="L543" s="47"/>
      <c r="M543" s="41"/>
    </row>
    <row r="544" spans="9:13">
      <c r="I544" s="24"/>
      <c r="J544" s="2"/>
      <c r="K544" s="2"/>
      <c r="L544" s="47"/>
      <c r="M544" s="41"/>
    </row>
    <row r="545" spans="9:13">
      <c r="I545" s="24"/>
      <c r="J545" s="2"/>
      <c r="K545" s="2"/>
      <c r="L545" s="47"/>
      <c r="M545" s="41"/>
    </row>
    <row r="546" spans="9:13">
      <c r="I546" s="24"/>
      <c r="J546" s="30"/>
      <c r="K546" s="2"/>
      <c r="L546" s="47"/>
      <c r="M546" s="41"/>
    </row>
    <row r="547" spans="9:13">
      <c r="I547" s="24"/>
      <c r="J547" s="30"/>
      <c r="K547" s="2"/>
      <c r="L547" s="47"/>
      <c r="M547" s="41"/>
    </row>
    <row r="548" spans="9:13">
      <c r="I548" s="24"/>
      <c r="J548" s="30"/>
      <c r="K548" s="2"/>
      <c r="L548" s="47"/>
      <c r="M548" s="41"/>
    </row>
    <row r="549" spans="9:13">
      <c r="I549" s="24"/>
      <c r="J549" s="30"/>
      <c r="K549" s="2"/>
      <c r="L549" s="47"/>
      <c r="M549" s="41"/>
    </row>
    <row r="550" spans="9:13">
      <c r="I550" s="24"/>
      <c r="J550" s="30"/>
      <c r="K550" s="2"/>
      <c r="L550" s="47"/>
      <c r="M550" s="41"/>
    </row>
    <row r="551" spans="9:13">
      <c r="I551" s="24"/>
      <c r="J551" s="30"/>
      <c r="K551" s="2"/>
      <c r="L551" s="47"/>
      <c r="M551" s="41"/>
    </row>
    <row r="552" spans="9:13">
      <c r="I552" s="24"/>
      <c r="J552" s="30"/>
      <c r="K552" s="2"/>
      <c r="L552" s="47"/>
      <c r="M552" s="41"/>
    </row>
    <row r="553" spans="9:13">
      <c r="I553" s="24"/>
      <c r="J553" s="30"/>
      <c r="K553" s="2"/>
      <c r="L553" s="47"/>
      <c r="M553" s="41"/>
    </row>
    <row r="554" spans="9:13">
      <c r="I554" s="24"/>
      <c r="J554" s="30"/>
      <c r="K554" s="2"/>
      <c r="L554" s="47"/>
      <c r="M554" s="41"/>
    </row>
    <row r="555" spans="9:13">
      <c r="I555" s="24"/>
      <c r="J555" s="30"/>
      <c r="K555" s="2"/>
      <c r="L555" s="47"/>
      <c r="M555" s="41"/>
    </row>
    <row r="556" spans="9:13">
      <c r="I556" s="24"/>
      <c r="J556" s="30"/>
      <c r="K556" s="2"/>
      <c r="L556" s="47"/>
      <c r="M556" s="41"/>
    </row>
    <row r="557" spans="9:13">
      <c r="I557" s="24"/>
      <c r="J557" s="30"/>
      <c r="K557" s="2"/>
      <c r="L557" s="47"/>
      <c r="M557" s="41"/>
    </row>
    <row r="558" spans="9:13">
      <c r="I558" s="24"/>
      <c r="J558" s="30"/>
      <c r="K558" s="2"/>
      <c r="L558" s="47"/>
      <c r="M558" s="41"/>
    </row>
    <row r="559" spans="9:13">
      <c r="I559" s="24"/>
      <c r="J559" s="30"/>
      <c r="K559" s="2"/>
      <c r="L559" s="47"/>
      <c r="M559" s="41"/>
    </row>
    <row r="560" spans="9:13">
      <c r="I560" s="24"/>
      <c r="J560" s="30"/>
      <c r="K560" s="2"/>
      <c r="L560" s="47"/>
      <c r="M560" s="41"/>
    </row>
    <row r="561" spans="9:13">
      <c r="I561" s="24"/>
      <c r="J561" s="30"/>
      <c r="K561" s="2"/>
      <c r="L561" s="47"/>
      <c r="M561" s="41"/>
    </row>
    <row r="562" spans="9:13">
      <c r="I562" s="24"/>
      <c r="J562" s="30"/>
      <c r="K562" s="2"/>
      <c r="L562" s="47"/>
      <c r="M562" s="41"/>
    </row>
    <row r="563" spans="9:13">
      <c r="I563" s="24"/>
      <c r="J563" s="30"/>
      <c r="K563" s="2"/>
      <c r="L563" s="47"/>
      <c r="M563" s="41"/>
    </row>
    <row r="564" spans="9:13">
      <c r="I564" s="24"/>
      <c r="J564" s="30"/>
      <c r="K564" s="2"/>
      <c r="L564" s="47"/>
      <c r="M564" s="41"/>
    </row>
    <row r="565" spans="9:13">
      <c r="I565" s="24"/>
      <c r="J565" s="30"/>
      <c r="K565" s="2"/>
      <c r="L565" s="47"/>
      <c r="M565" s="41"/>
    </row>
    <row r="566" spans="9:13">
      <c r="I566" s="24"/>
      <c r="J566" s="30"/>
      <c r="K566" s="2"/>
      <c r="L566" s="47"/>
      <c r="M566" s="41"/>
    </row>
    <row r="567" spans="9:13">
      <c r="I567" s="24"/>
      <c r="J567" s="30"/>
      <c r="K567" s="2"/>
      <c r="L567" s="47"/>
      <c r="M567" s="41"/>
    </row>
    <row r="568" spans="9:13">
      <c r="I568" s="24"/>
      <c r="J568" s="30"/>
      <c r="K568" s="2"/>
      <c r="L568" s="47"/>
      <c r="M568" s="41"/>
    </row>
    <row r="569" spans="9:13">
      <c r="I569" s="24"/>
      <c r="J569" s="30"/>
      <c r="K569" s="2"/>
      <c r="L569" s="47"/>
      <c r="M569" s="41"/>
    </row>
    <row r="570" spans="9:13">
      <c r="I570" s="24"/>
      <c r="J570" s="30"/>
      <c r="K570" s="2"/>
      <c r="L570" s="47"/>
      <c r="M570" s="41"/>
    </row>
    <row r="571" spans="9:13">
      <c r="I571" s="24"/>
      <c r="J571" s="30"/>
      <c r="K571" s="2"/>
      <c r="L571" s="47"/>
      <c r="M571" s="41"/>
    </row>
    <row r="572" spans="9:13">
      <c r="I572" s="24"/>
      <c r="J572" s="30"/>
      <c r="K572" s="2"/>
      <c r="L572" s="47"/>
      <c r="M572" s="41"/>
    </row>
    <row r="573" spans="9:13">
      <c r="I573" s="24"/>
      <c r="J573" s="2"/>
      <c r="K573" s="2"/>
      <c r="L573" s="47"/>
      <c r="M573" s="41"/>
    </row>
    <row r="574" spans="9:13">
      <c r="I574" s="24"/>
      <c r="J574" s="2"/>
      <c r="K574" s="2"/>
      <c r="L574" s="47"/>
      <c r="M574" s="41"/>
    </row>
    <row r="575" spans="9:13">
      <c r="I575" s="24"/>
      <c r="J575" s="2"/>
      <c r="K575" s="2"/>
      <c r="L575" s="47"/>
      <c r="M575" s="41"/>
    </row>
    <row r="576" spans="9:13">
      <c r="I576" s="24"/>
      <c r="J576" s="2"/>
      <c r="K576" s="2"/>
      <c r="L576" s="47"/>
      <c r="M576" s="41"/>
    </row>
    <row r="577" spans="9:13">
      <c r="I577" s="24"/>
      <c r="J577" s="31"/>
      <c r="K577" s="2"/>
      <c r="L577" s="47"/>
      <c r="M577" s="43"/>
    </row>
    <row r="578" spans="9:13">
      <c r="I578" s="24"/>
      <c r="J578" s="31"/>
      <c r="K578" s="2"/>
      <c r="L578" s="47"/>
      <c r="M578" s="43"/>
    </row>
    <row r="579" spans="9:13">
      <c r="I579" s="24"/>
      <c r="J579" s="31"/>
      <c r="K579" s="2"/>
      <c r="L579" s="47"/>
      <c r="M579" s="43"/>
    </row>
    <row r="580" spans="9:13">
      <c r="I580" s="24"/>
      <c r="J580" s="31"/>
      <c r="K580" s="2"/>
      <c r="L580" s="48"/>
      <c r="M580" s="43"/>
    </row>
    <row r="581" spans="9:13">
      <c r="I581" s="24"/>
      <c r="J581" s="25"/>
      <c r="K581" s="25"/>
      <c r="L581" s="47"/>
      <c r="M581" s="42"/>
    </row>
    <row r="582" spans="9:13">
      <c r="I582" s="29"/>
    </row>
    <row r="583" spans="9:13">
      <c r="I583" s="29"/>
    </row>
  </sheetData>
  <sheetProtection selectLockedCells="1"/>
  <mergeCells count="2">
    <mergeCell ref="C1:G1"/>
    <mergeCell ref="I1:M1"/>
  </mergeCells>
  <dataValidations count="3">
    <dataValidation type="list" allowBlank="1" showInputMessage="1" showErrorMessage="1" sqref="A14" xr:uid="{00000000-0002-0000-0200-000000000000}">
      <formula1>Voiture</formula1>
    </dataValidation>
    <dataValidation type="list" allowBlank="1" showInputMessage="1" showErrorMessage="1" sqref="I582:I583" xr:uid="{1D1DED8A-53D0-40F4-B532-D0577958164D}">
      <formula1>$A$39:$A$41</formula1>
    </dataValidation>
    <dataValidation type="textLength" operator="equal" allowBlank="1" showInputMessage="1" showErrorMessage="1" error="Vous devez saisir 10 caractères" sqref="L3:L360" xr:uid="{0190BDE4-94FB-4EAB-8F51-1E9177823228}">
      <formula1>10</formula1>
    </dataValidation>
  </dataValidations>
  <pageMargins left="0.25" right="0.25" top="0.75" bottom="0.75" header="0.3" footer="0.3"/>
  <pageSetup paperSize="8" orientation="landscape" r:id="rId1"/>
  <headerFooter>
    <oddFooter>&amp;R&amp;1#&amp;"Arial"&amp;10&amp;K000000Confidential C</oddFooter>
  </headerFooter>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tabColor rgb="FF0070C0"/>
  </sheetPr>
  <dimension ref="A1:AB28"/>
  <sheetViews>
    <sheetView workbookViewId="0">
      <selection activeCell="D11" sqref="D11"/>
    </sheetView>
  </sheetViews>
  <sheetFormatPr baseColWidth="10" defaultRowHeight="14.4"/>
  <cols>
    <col min="1" max="1" width="3" bestFit="1" customWidth="1"/>
    <col min="2" max="2" width="2.21875" customWidth="1"/>
    <col min="3" max="3" width="19.21875" customWidth="1"/>
    <col min="13" max="13" width="4.21875" style="7" customWidth="1"/>
    <col min="14" max="14" width="3" bestFit="1" customWidth="1"/>
    <col min="15" max="15" width="2.21875" customWidth="1"/>
    <col min="28" max="28" width="5.21875" style="23" customWidth="1"/>
    <col min="30" max="30" width="95.5546875" customWidth="1"/>
    <col min="31" max="31" width="23.21875" customWidth="1"/>
  </cols>
  <sheetData>
    <row r="1" spans="1:27" ht="31.5" customHeight="1">
      <c r="V1" t="s">
        <v>24</v>
      </c>
      <c r="W1">
        <v>1</v>
      </c>
      <c r="X1" t="s">
        <v>26</v>
      </c>
      <c r="Y1">
        <v>1</v>
      </c>
      <c r="Z1">
        <v>2</v>
      </c>
      <c r="AA1" t="s">
        <v>25</v>
      </c>
    </row>
    <row r="2" spans="1:27">
      <c r="Z2">
        <v>1</v>
      </c>
      <c r="AA2" t="s">
        <v>27</v>
      </c>
    </row>
    <row r="3" spans="1:27">
      <c r="A3">
        <v>1</v>
      </c>
      <c r="B3" s="8" t="s">
        <v>23</v>
      </c>
      <c r="C3" s="5" t="s">
        <v>187</v>
      </c>
      <c r="N3">
        <v>1</v>
      </c>
      <c r="O3" s="8" t="s">
        <v>23</v>
      </c>
      <c r="P3" s="9" t="s">
        <v>186</v>
      </c>
      <c r="Q3" s="5"/>
    </row>
    <row r="4" spans="1:27">
      <c r="A4">
        <v>2</v>
      </c>
      <c r="B4" s="8" t="s">
        <v>23</v>
      </c>
      <c r="C4" s="6" t="s">
        <v>198</v>
      </c>
      <c r="N4">
        <v>2</v>
      </c>
      <c r="O4" s="8" t="s">
        <v>23</v>
      </c>
      <c r="P4" s="34" t="s">
        <v>197</v>
      </c>
      <c r="Q4" s="5"/>
    </row>
    <row r="5" spans="1:27">
      <c r="A5">
        <v>3</v>
      </c>
      <c r="B5" s="8" t="s">
        <v>23</v>
      </c>
      <c r="C5" s="5" t="s">
        <v>189</v>
      </c>
      <c r="N5">
        <v>3</v>
      </c>
      <c r="O5" s="8" t="s">
        <v>23</v>
      </c>
      <c r="P5" s="9" t="s">
        <v>188</v>
      </c>
      <c r="Q5" s="5"/>
    </row>
    <row r="6" spans="1:27">
      <c r="A6">
        <v>4</v>
      </c>
      <c r="B6" s="8" t="s">
        <v>23</v>
      </c>
      <c r="C6" s="5" t="s">
        <v>28</v>
      </c>
      <c r="N6">
        <v>4</v>
      </c>
      <c r="O6" s="8" t="s">
        <v>23</v>
      </c>
      <c r="P6" s="9" t="s">
        <v>35</v>
      </c>
      <c r="Q6" s="5"/>
    </row>
    <row r="7" spans="1:27">
      <c r="A7">
        <v>5</v>
      </c>
      <c r="B7" s="8" t="s">
        <v>23</v>
      </c>
      <c r="C7" s="5" t="s">
        <v>29</v>
      </c>
      <c r="N7">
        <v>5</v>
      </c>
      <c r="O7" s="8" t="s">
        <v>23</v>
      </c>
      <c r="P7" s="9" t="s">
        <v>36</v>
      </c>
      <c r="Q7" s="5"/>
    </row>
    <row r="8" spans="1:27">
      <c r="A8">
        <v>6</v>
      </c>
      <c r="B8" s="8" t="s">
        <v>23</v>
      </c>
      <c r="C8" s="5" t="s">
        <v>30</v>
      </c>
      <c r="N8">
        <v>6</v>
      </c>
      <c r="O8" s="8" t="s">
        <v>23</v>
      </c>
      <c r="P8" s="9" t="s">
        <v>37</v>
      </c>
      <c r="Q8" s="5"/>
    </row>
    <row r="9" spans="1:27">
      <c r="A9">
        <v>7</v>
      </c>
      <c r="B9" s="8" t="s">
        <v>23</v>
      </c>
      <c r="C9" s="5" t="s">
        <v>31</v>
      </c>
      <c r="N9">
        <v>7</v>
      </c>
      <c r="O9" s="8" t="s">
        <v>23</v>
      </c>
      <c r="P9" s="9" t="s">
        <v>38</v>
      </c>
      <c r="Q9" s="5"/>
    </row>
    <row r="10" spans="1:27">
      <c r="A10">
        <v>8</v>
      </c>
      <c r="B10" s="8" t="s">
        <v>23</v>
      </c>
      <c r="C10" s="5" t="s">
        <v>32</v>
      </c>
      <c r="N10">
        <v>8</v>
      </c>
      <c r="O10" s="8" t="s">
        <v>23</v>
      </c>
      <c r="P10" s="9" t="s">
        <v>39</v>
      </c>
      <c r="Q10" s="5"/>
    </row>
    <row r="11" spans="1:27">
      <c r="A11">
        <v>9</v>
      </c>
      <c r="B11" s="8" t="s">
        <v>23</v>
      </c>
      <c r="C11" s="5" t="s">
        <v>33</v>
      </c>
      <c r="N11">
        <v>9</v>
      </c>
      <c r="O11" s="8" t="s">
        <v>23</v>
      </c>
      <c r="P11" s="9" t="s">
        <v>40</v>
      </c>
      <c r="Q11" s="5"/>
    </row>
    <row r="12" spans="1:27">
      <c r="A12">
        <v>10</v>
      </c>
      <c r="B12" s="8" t="s">
        <v>23</v>
      </c>
      <c r="C12" s="5" t="s">
        <v>190</v>
      </c>
      <c r="N12">
        <v>10</v>
      </c>
      <c r="O12" s="8" t="s">
        <v>23</v>
      </c>
      <c r="P12" s="9" t="s">
        <v>190</v>
      </c>
      <c r="Q12" s="5"/>
    </row>
    <row r="13" spans="1:27">
      <c r="A13">
        <v>11</v>
      </c>
      <c r="B13" s="8" t="s">
        <v>23</v>
      </c>
      <c r="C13" s="5" t="s">
        <v>34</v>
      </c>
      <c r="N13">
        <v>11</v>
      </c>
      <c r="O13" s="8" t="s">
        <v>23</v>
      </c>
      <c r="P13" s="9" t="s">
        <v>41</v>
      </c>
      <c r="Q13" s="5"/>
    </row>
    <row r="14" spans="1:27">
      <c r="A14">
        <v>12</v>
      </c>
      <c r="B14" s="8" t="s">
        <v>23</v>
      </c>
      <c r="C14" s="5" t="s">
        <v>421</v>
      </c>
      <c r="N14">
        <v>12</v>
      </c>
      <c r="O14" s="8" t="s">
        <v>23</v>
      </c>
      <c r="P14" s="9" t="s">
        <v>49</v>
      </c>
      <c r="Q14" s="5"/>
    </row>
    <row r="15" spans="1:27">
      <c r="A15">
        <v>13</v>
      </c>
      <c r="B15" s="8" t="s">
        <v>23</v>
      </c>
      <c r="C15" s="5" t="s">
        <v>51</v>
      </c>
      <c r="N15">
        <v>13</v>
      </c>
      <c r="O15" s="8" t="s">
        <v>23</v>
      </c>
      <c r="P15" s="9" t="s">
        <v>5</v>
      </c>
      <c r="Q15" s="5"/>
    </row>
    <row r="16" spans="1:27">
      <c r="A16">
        <v>14</v>
      </c>
      <c r="B16" s="8" t="s">
        <v>23</v>
      </c>
      <c r="C16" s="35" t="s">
        <v>196</v>
      </c>
      <c r="D16" s="22"/>
      <c r="E16" s="22"/>
      <c r="F16" s="22"/>
      <c r="G16" s="22"/>
      <c r="N16">
        <v>14</v>
      </c>
      <c r="O16" s="8" t="s">
        <v>23</v>
      </c>
      <c r="P16" s="36" t="s">
        <v>199</v>
      </c>
      <c r="Q16" s="21"/>
      <c r="R16" s="21"/>
      <c r="S16" s="21"/>
      <c r="T16" s="21"/>
      <c r="U16" s="21"/>
      <c r="V16" s="21"/>
      <c r="W16" s="21"/>
    </row>
    <row r="17" spans="1:23">
      <c r="A17">
        <v>15</v>
      </c>
      <c r="B17" s="8" t="s">
        <v>23</v>
      </c>
      <c r="C17" s="20" t="s">
        <v>304</v>
      </c>
      <c r="D17" s="20"/>
      <c r="E17" s="20"/>
      <c r="F17" s="20"/>
      <c r="G17" s="20"/>
      <c r="H17" s="20"/>
      <c r="I17" s="20"/>
      <c r="J17" s="20"/>
      <c r="N17">
        <v>15</v>
      </c>
      <c r="O17" s="8" t="s">
        <v>23</v>
      </c>
      <c r="P17" s="39" t="s">
        <v>303</v>
      </c>
      <c r="Q17" s="20"/>
      <c r="R17" s="20"/>
      <c r="S17" s="20"/>
      <c r="T17" s="20"/>
      <c r="U17" s="20"/>
      <c r="V17" s="20"/>
      <c r="W17" s="20"/>
    </row>
    <row r="18" spans="1:23">
      <c r="A18">
        <v>16</v>
      </c>
      <c r="B18" s="8" t="s">
        <v>23</v>
      </c>
      <c r="C18" s="5" t="s">
        <v>43</v>
      </c>
      <c r="N18">
        <v>16</v>
      </c>
      <c r="O18" s="8" t="s">
        <v>23</v>
      </c>
      <c r="P18" s="9" t="s">
        <v>42</v>
      </c>
      <c r="Q18" s="5"/>
    </row>
    <row r="19" spans="1:23">
      <c r="A19">
        <v>17</v>
      </c>
      <c r="B19" s="8" t="s">
        <v>23</v>
      </c>
      <c r="C19" s="9" t="s">
        <v>45</v>
      </c>
      <c r="N19">
        <v>17</v>
      </c>
      <c r="O19" s="8" t="s">
        <v>23</v>
      </c>
      <c r="P19" s="5" t="s">
        <v>44</v>
      </c>
      <c r="Q19" s="5"/>
    </row>
    <row r="20" spans="1:23">
      <c r="A20">
        <v>18</v>
      </c>
      <c r="B20" s="8" t="s">
        <v>23</v>
      </c>
      <c r="C20" t="s">
        <v>52</v>
      </c>
      <c r="N20">
        <v>18</v>
      </c>
      <c r="O20" s="8" t="s">
        <v>23</v>
      </c>
      <c r="P20" t="s">
        <v>53</v>
      </c>
      <c r="Q20" s="5"/>
    </row>
    <row r="21" spans="1:23">
      <c r="A21">
        <v>19</v>
      </c>
      <c r="B21" s="8" t="s">
        <v>23</v>
      </c>
      <c r="C21" t="s">
        <v>54</v>
      </c>
      <c r="N21">
        <v>19</v>
      </c>
      <c r="O21" s="8" t="s">
        <v>23</v>
      </c>
      <c r="P21" s="9" t="s">
        <v>55</v>
      </c>
      <c r="Q21" s="5"/>
    </row>
    <row r="22" spans="1:23">
      <c r="A22">
        <v>20</v>
      </c>
      <c r="B22" s="8" t="s">
        <v>23</v>
      </c>
      <c r="C22" t="s">
        <v>56</v>
      </c>
      <c r="N22">
        <v>20</v>
      </c>
      <c r="O22" s="8" t="s">
        <v>23</v>
      </c>
      <c r="P22" t="s">
        <v>57</v>
      </c>
      <c r="Q22" s="5"/>
    </row>
    <row r="23" spans="1:23" ht="18">
      <c r="A23">
        <v>21</v>
      </c>
      <c r="B23" s="8" t="s">
        <v>23</v>
      </c>
      <c r="C23" s="32" t="s">
        <v>195</v>
      </c>
      <c r="N23">
        <v>21</v>
      </c>
      <c r="O23" s="8" t="s">
        <v>23</v>
      </c>
      <c r="P23" s="32" t="s">
        <v>191</v>
      </c>
    </row>
    <row r="24" spans="1:23" s="23" customFormat="1">
      <c r="A24" s="23">
        <v>22</v>
      </c>
      <c r="B24" s="23" t="s">
        <v>23</v>
      </c>
      <c r="C24" s="33" t="s">
        <v>192</v>
      </c>
      <c r="N24" s="23">
        <v>22</v>
      </c>
      <c r="O24" s="23" t="s">
        <v>23</v>
      </c>
      <c r="P24" s="33" t="s">
        <v>194</v>
      </c>
    </row>
    <row r="25" spans="1:23" ht="409.5" customHeight="1">
      <c r="P25" t="s">
        <v>193</v>
      </c>
    </row>
    <row r="26" spans="1:23" ht="211.5" customHeight="1"/>
    <row r="27" spans="1:23" ht="247.5" customHeight="1"/>
    <row r="28" spans="1:23" ht="294.75" customHeight="1"/>
  </sheetData>
  <pageMargins left="0.7" right="0.7" top="0.75" bottom="0.75" header="0.3" footer="0.3"/>
  <pageSetup paperSize="9" orientation="portrait" r:id="rId1"/>
  <headerFooter>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3C4C4-4439-4BA1-B86C-A91963F952D3}">
  <sheetPr>
    <tabColor rgb="FFFF0000"/>
  </sheetPr>
  <dimension ref="A1"/>
  <sheetViews>
    <sheetView workbookViewId="0"/>
  </sheetViews>
  <sheetFormatPr baseColWidth="10" defaultRowHeight="14.4"/>
  <cols>
    <col min="10" max="10" width="12" customWidth="1"/>
  </cols>
  <sheetData/>
  <pageMargins left="0.7" right="0.7" top="0.75" bottom="0.75" header="0.3" footer="0.3"/>
  <pageSetup paperSize="9" scale="78" orientation="portrait" r:id="rId1"/>
  <headerFooter>
    <oddFooter>&amp;R&amp;1#&amp;"Arial"&amp;10&amp;K000000Confidential C</oddFooter>
  </headerFooter>
  <rowBreaks count="10" manualBreakCount="10">
    <brk id="125" max="9" man="1"/>
    <brk id="188" max="9" man="1"/>
    <brk id="250" max="9" man="1"/>
    <brk id="313" max="9" man="1"/>
    <brk id="375" max="9" man="1"/>
    <brk id="438" max="9" man="1"/>
    <brk id="500" max="9" man="1"/>
    <brk id="562" max="9" man="1"/>
    <brk id="625" max="9" man="1"/>
    <brk id="688" max="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50FBC952C0A0947976B81A296D592B4" ma:contentTypeVersion="14" ma:contentTypeDescription="Create a new document." ma:contentTypeScope="" ma:versionID="8c1704eee003259db23bb6a29894d462">
  <xsd:schema xmlns:xsd="http://www.w3.org/2001/XMLSchema" xmlns:xs="http://www.w3.org/2001/XMLSchema" xmlns:p="http://schemas.microsoft.com/office/2006/metadata/properties" xmlns:ns3="587d4741-4552-4344-ac20-1dcdab547430" xmlns:ns4="8fba471c-2249-41f1-8509-08d28188c42e" targetNamespace="http://schemas.microsoft.com/office/2006/metadata/properties" ma:root="true" ma:fieldsID="2e2b9b90441f4e34b2f20e68345eb859" ns3:_="" ns4:_="">
    <xsd:import namespace="587d4741-4552-4344-ac20-1dcdab547430"/>
    <xsd:import namespace="8fba471c-2249-41f1-8509-08d28188c42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Location"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7d4741-4552-4344-ac20-1dcdab5474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fba471c-2249-41f1-8509-08d28188c42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CABA80-C3D5-4AD4-A6EF-5C401D4B07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7d4741-4552-4344-ac20-1dcdab547430"/>
    <ds:schemaRef ds:uri="8fba471c-2249-41f1-8509-08d28188c4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DC28BAB-FEDF-43D6-B281-9A8B778B5873}">
  <ds:schemaRefs>
    <ds:schemaRef ds:uri="http://purl.org/dc/elements/1.1/"/>
    <ds:schemaRef ds:uri="http://schemas.microsoft.com/office/2006/metadata/properties"/>
    <ds:schemaRef ds:uri="http://purl.org/dc/terms/"/>
    <ds:schemaRef ds:uri="http://schemas.openxmlformats.org/package/2006/metadata/core-properties"/>
    <ds:schemaRef ds:uri="587d4741-4552-4344-ac20-1dcdab547430"/>
    <ds:schemaRef ds:uri="http://schemas.microsoft.com/office/2006/documentManagement/types"/>
    <ds:schemaRef ds:uri="8fba471c-2249-41f1-8509-08d28188c42e"/>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383373A4-32E9-492D-9F92-E87B78B210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21</vt:i4>
      </vt:variant>
    </vt:vector>
  </HeadingPairs>
  <TitlesOfParts>
    <vt:vector size="26" baseType="lpstr">
      <vt:lpstr>Bon de Commande</vt:lpstr>
      <vt:lpstr>Feuil1</vt:lpstr>
      <vt:lpstr>Liste</vt:lpstr>
      <vt:lpstr>Langues</vt:lpstr>
      <vt:lpstr>CGV</vt:lpstr>
      <vt:lpstr>_listerefsoption</vt:lpstr>
      <vt:lpstr>darp_eng</vt:lpstr>
      <vt:lpstr>drap_fr</vt:lpstr>
      <vt:lpstr>Kit_modele</vt:lpstr>
      <vt:lpstr>Kit_voiture</vt:lpstr>
      <vt:lpstr>lang_choisie</vt:lpstr>
      <vt:lpstr>liste_Kit_Voiture</vt:lpstr>
      <vt:lpstr>Liste_options</vt:lpstr>
      <vt:lpstr>O_Voiture</vt:lpstr>
      <vt:lpstr>Optional</vt:lpstr>
      <vt:lpstr>Options</vt:lpstr>
      <vt:lpstr>Prix_Kit</vt:lpstr>
      <vt:lpstr>Prix_Options</vt:lpstr>
      <vt:lpstr>Ref_Kit</vt:lpstr>
      <vt:lpstr>Réf_options</vt:lpstr>
      <vt:lpstr>Traduc_ENG</vt:lpstr>
      <vt:lpstr>traduc_FR</vt:lpstr>
      <vt:lpstr>Vehicle_Kit</vt:lpstr>
      <vt:lpstr>Voiture</vt:lpstr>
      <vt:lpstr>'Bon de Commande'!Zone_d_impression</vt:lpstr>
      <vt:lpstr>CGV!Zone_d_impression</vt:lpstr>
    </vt:vector>
  </TitlesOfParts>
  <Company>ALLIANCE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JOCOU Jean Pascal</dc:creator>
  <cp:lastModifiedBy>Utilisateur</cp:lastModifiedBy>
  <cp:lastPrinted>2022-11-28T11:45:53Z</cp:lastPrinted>
  <dcterms:created xsi:type="dcterms:W3CDTF">2013-02-11T15:53:47Z</dcterms:created>
  <dcterms:modified xsi:type="dcterms:W3CDTF">2023-01-13T11:53:35Z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0x010100350FBC952C0A0947976B81A296D592B4</vt:lpwstr>
  </property>
  <property fmtid="{D5CDD505-2E9C-101B-9397-08002B2CF9AE}" pid="4" name="MSIP_Label_fd1c0902-ed92-4fed-896d-2e7725de02d4_Enabled">
    <vt:lpwstr>true</vt:lpwstr>
  </property>
  <property fmtid="{D5CDD505-2E9C-101B-9397-08002B2CF9AE}" pid="5" name="MSIP_Label_fd1c0902-ed92-4fed-896d-2e7725de02d4_SetDate">
    <vt:lpwstr>2022-11-29T11:37:43Z</vt:lpwstr>
  </property>
  <property fmtid="{D5CDD505-2E9C-101B-9397-08002B2CF9AE}" pid="6" name="MSIP_Label_fd1c0902-ed92-4fed-896d-2e7725de02d4_Method">
    <vt:lpwstr>Standard</vt:lpwstr>
  </property>
  <property fmtid="{D5CDD505-2E9C-101B-9397-08002B2CF9AE}" pid="7" name="MSIP_Label_fd1c0902-ed92-4fed-896d-2e7725de02d4_Name">
    <vt:lpwstr>Anyone (not protected)</vt:lpwstr>
  </property>
  <property fmtid="{D5CDD505-2E9C-101B-9397-08002B2CF9AE}" pid="8" name="MSIP_Label_fd1c0902-ed92-4fed-896d-2e7725de02d4_SiteId">
    <vt:lpwstr>d6b0bbee-7cd9-4d60-bce6-4a67b543e2ae</vt:lpwstr>
  </property>
  <property fmtid="{D5CDD505-2E9C-101B-9397-08002B2CF9AE}" pid="9" name="MSIP_Label_fd1c0902-ed92-4fed-896d-2e7725de02d4_ActionId">
    <vt:lpwstr>1e6788dd-ad36-456e-980b-0ee0352a1a40</vt:lpwstr>
  </property>
  <property fmtid="{D5CDD505-2E9C-101B-9397-08002B2CF9AE}" pid="10" name="MSIP_Label_fd1c0902-ed92-4fed-896d-2e7725de02d4_ContentBits">
    <vt:lpwstr>2</vt:lpwstr>
  </property>
</Properties>
</file>